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приложение!$A$3:$F$477</definedName>
    <definedName name="_xlnm.Print_Titles" localSheetId="0">приложение!$3:$3</definedName>
    <definedName name="_xlnm.Print_Area" localSheetId="0">приложение!$A$1:$G$477</definedName>
  </definedNames>
  <calcPr calcId="145621" iterate="1"/>
</workbook>
</file>

<file path=xl/calcChain.xml><?xml version="1.0" encoding="utf-8"?>
<calcChain xmlns="http://schemas.openxmlformats.org/spreadsheetml/2006/main">
  <c r="G5" i="5" l="1"/>
  <c r="G6" i="5"/>
  <c r="G7" i="5"/>
  <c r="G8" i="5"/>
  <c r="G9" i="5"/>
  <c r="G10" i="5"/>
  <c r="G11" i="5"/>
  <c r="G12" i="5"/>
  <c r="G13" i="5"/>
  <c r="G14" i="5"/>
  <c r="G15" i="5"/>
  <c r="G16" i="5"/>
  <c r="G17" i="5"/>
  <c r="G18" i="5"/>
  <c r="G19" i="5"/>
  <c r="G20" i="5"/>
  <c r="G21" i="5"/>
  <c r="G22" i="5"/>
  <c r="G23" i="5"/>
  <c r="G25" i="5"/>
  <c r="G26" i="5"/>
  <c r="G27" i="5"/>
  <c r="G28" i="5"/>
  <c r="G29" i="5"/>
  <c r="G30" i="5"/>
  <c r="G31" i="5"/>
  <c r="G32" i="5"/>
  <c r="G33" i="5"/>
  <c r="G34" i="5"/>
  <c r="G35" i="5"/>
  <c r="G36" i="5"/>
  <c r="G37" i="5"/>
  <c r="G38" i="5"/>
  <c r="G39" i="5"/>
  <c r="G40" i="5"/>
  <c r="G41" i="5"/>
  <c r="G42" i="5"/>
  <c r="G43" i="5"/>
  <c r="G44" i="5"/>
  <c r="G45"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7" i="5"/>
  <c r="G78" i="5"/>
  <c r="G79" i="5"/>
  <c r="G80" i="5"/>
  <c r="G81" i="5"/>
  <c r="G82" i="5"/>
  <c r="G83" i="5"/>
  <c r="G84" i="5"/>
  <c r="G85" i="5"/>
  <c r="G86" i="5"/>
  <c r="G87" i="5"/>
  <c r="G91" i="5"/>
  <c r="G93" i="5"/>
  <c r="G94" i="5"/>
  <c r="G95" i="5"/>
  <c r="G99" i="5"/>
  <c r="G101" i="5"/>
  <c r="G102" i="5"/>
  <c r="G103" i="5"/>
  <c r="G104" i="5"/>
  <c r="G105" i="5"/>
  <c r="G106" i="5"/>
  <c r="G107" i="5"/>
  <c r="G111" i="5"/>
  <c r="G112" i="5"/>
  <c r="G113" i="5"/>
  <c r="G114" i="5"/>
  <c r="G115" i="5"/>
  <c r="G116" i="5"/>
  <c r="G117" i="5"/>
  <c r="G118" i="5"/>
  <c r="G119" i="5"/>
  <c r="G120" i="5"/>
  <c r="G121" i="5"/>
  <c r="G122" i="5"/>
  <c r="G123" i="5"/>
  <c r="G124" i="5"/>
  <c r="G125" i="5"/>
  <c r="G126" i="5"/>
  <c r="G127" i="5"/>
  <c r="G128" i="5"/>
  <c r="G129" i="5"/>
  <c r="G130" i="5"/>
  <c r="G131" i="5"/>
  <c r="G132"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2" i="5"/>
  <c r="G163" i="5"/>
  <c r="G164" i="5"/>
  <c r="G165" i="5"/>
  <c r="G166" i="5"/>
  <c r="G167" i="5"/>
  <c r="G168" i="5"/>
  <c r="G169" i="5"/>
  <c r="G170" i="5"/>
  <c r="G171" i="5"/>
  <c r="G172" i="5"/>
  <c r="G173" i="5"/>
  <c r="G174" i="5"/>
  <c r="G175" i="5"/>
  <c r="G176" i="5"/>
  <c r="G177" i="5"/>
  <c r="G178" i="5"/>
  <c r="G179" i="5"/>
  <c r="G180" i="5"/>
  <c r="G181" i="5"/>
  <c r="G182" i="5"/>
  <c r="G183" i="5"/>
  <c r="G184" i="5"/>
  <c r="G185" i="5"/>
  <c r="G188" i="5"/>
  <c r="G189" i="5"/>
  <c r="G190" i="5"/>
  <c r="G191" i="5"/>
  <c r="G194" i="5"/>
  <c r="G195" i="5"/>
  <c r="G196" i="5"/>
  <c r="G197" i="5"/>
  <c r="G198" i="5"/>
  <c r="G199" i="5"/>
  <c r="G200" i="5"/>
  <c r="G201" i="5"/>
  <c r="G202" i="5"/>
  <c r="G203" i="5"/>
  <c r="G204" i="5"/>
  <c r="G205" i="5"/>
  <c r="G206" i="5"/>
  <c r="G207" i="5"/>
  <c r="G208" i="5"/>
  <c r="G209" i="5"/>
  <c r="G212" i="5"/>
  <c r="G213" i="5"/>
  <c r="G214" i="5"/>
  <c r="G215" i="5"/>
  <c r="G216" i="5"/>
  <c r="G217" i="5"/>
  <c r="G218" i="5"/>
  <c r="G219" i="5"/>
  <c r="G220" i="5"/>
  <c r="G223" i="5"/>
  <c r="G224" i="5"/>
  <c r="G225" i="5"/>
  <c r="G226" i="5"/>
  <c r="G227" i="5"/>
  <c r="G228" i="5"/>
  <c r="G229" i="5"/>
  <c r="G230" i="5"/>
  <c r="G235" i="5"/>
  <c r="G236" i="5"/>
  <c r="G238" i="5"/>
  <c r="G239" i="5"/>
  <c r="G240" i="5"/>
  <c r="G253" i="5"/>
  <c r="G254" i="5"/>
  <c r="G259" i="5"/>
  <c r="G260" i="5"/>
  <c r="G261" i="5"/>
  <c r="G262" i="5"/>
  <c r="G274" i="5"/>
  <c r="G275" i="5"/>
  <c r="G276" i="5"/>
  <c r="G277" i="5"/>
  <c r="G286" i="5"/>
  <c r="G287" i="5"/>
  <c r="G288" i="5"/>
  <c r="G289" i="5"/>
  <c r="G296" i="5"/>
  <c r="G297" i="5"/>
  <c r="G306" i="5"/>
  <c r="G307" i="5"/>
  <c r="G308" i="5"/>
  <c r="G309" i="5"/>
  <c r="G312" i="5"/>
  <c r="G313" i="5"/>
  <c r="G314" i="5"/>
  <c r="G315" i="5"/>
  <c r="G316" i="5"/>
  <c r="G317" i="5"/>
  <c r="G328" i="5"/>
  <c r="G329" i="5"/>
  <c r="G334" i="5"/>
  <c r="G337" i="5"/>
  <c r="G338" i="5"/>
  <c r="G339" i="5"/>
  <c r="G340" i="5"/>
  <c r="G342" i="5"/>
  <c r="G347" i="5"/>
  <c r="G348" i="5"/>
  <c r="G351" i="5"/>
  <c r="G352" i="5"/>
  <c r="G353" i="5"/>
  <c r="G354" i="5"/>
  <c r="G355" i="5"/>
  <c r="G356" i="5"/>
  <c r="G357" i="5"/>
  <c r="G358" i="5"/>
  <c r="G359" i="5"/>
  <c r="G360" i="5"/>
  <c r="G361" i="5"/>
  <c r="G362" i="5"/>
  <c r="G363" i="5"/>
  <c r="G364" i="5"/>
  <c r="G365" i="5"/>
  <c r="G370" i="5"/>
  <c r="G371" i="5"/>
  <c r="G372" i="5"/>
  <c r="G373" i="5"/>
  <c r="G374" i="5"/>
  <c r="G375" i="5"/>
  <c r="G378" i="5"/>
  <c r="G379" i="5"/>
  <c r="G380" i="5"/>
  <c r="G381" i="5"/>
  <c r="G382" i="5"/>
  <c r="G383" i="5"/>
  <c r="G384" i="5"/>
  <c r="G385" i="5"/>
  <c r="G389" i="5"/>
  <c r="G390" i="5"/>
  <c r="G391" i="5"/>
  <c r="G394" i="5"/>
  <c r="G395" i="5"/>
  <c r="G403" i="5"/>
  <c r="G404" i="5"/>
  <c r="G407" i="5"/>
  <c r="G408" i="5"/>
  <c r="G409" i="5"/>
  <c r="G410" i="5"/>
  <c r="G411" i="5"/>
  <c r="G412" i="5"/>
  <c r="G415" i="5"/>
  <c r="G416" i="5"/>
  <c r="G423" i="5"/>
  <c r="G424" i="5"/>
  <c r="G425" i="5"/>
  <c r="G426" i="5"/>
  <c r="G427" i="5"/>
  <c r="G428" i="5"/>
  <c r="G429" i="5"/>
  <c r="G430" i="5"/>
  <c r="G431" i="5"/>
  <c r="G434" i="5"/>
  <c r="G436" i="5"/>
  <c r="G437" i="5"/>
  <c r="G438" i="5"/>
  <c r="G439" i="5"/>
  <c r="G440" i="5"/>
  <c r="G441" i="5"/>
  <c r="G442" i="5"/>
  <c r="G443" i="5"/>
  <c r="G444" i="5"/>
  <c r="G445" i="5"/>
  <c r="G447" i="5"/>
  <c r="G448" i="5"/>
  <c r="G451" i="5"/>
  <c r="G454" i="5"/>
  <c r="G455" i="5"/>
  <c r="G457" i="5"/>
  <c r="G458" i="5"/>
  <c r="G459" i="5"/>
  <c r="G460" i="5"/>
  <c r="G461" i="5"/>
  <c r="G462" i="5"/>
  <c r="G463" i="5"/>
  <c r="G464" i="5"/>
  <c r="G465" i="5"/>
  <c r="G466" i="5"/>
  <c r="G467" i="5"/>
  <c r="G468" i="5"/>
  <c r="G473" i="5"/>
  <c r="G474" i="5"/>
  <c r="G475" i="5"/>
  <c r="G476" i="5"/>
  <c r="G477" i="5"/>
  <c r="G4" i="5"/>
  <c r="C17" i="5"/>
  <c r="D17" i="5"/>
  <c r="C438" i="5"/>
  <c r="C437" i="5" s="1"/>
  <c r="C425" i="5"/>
  <c r="C424" i="5" s="1"/>
  <c r="C423" i="5" s="1"/>
  <c r="C426" i="5"/>
  <c r="D426" i="5"/>
  <c r="C403" i="5"/>
  <c r="C370" i="5"/>
  <c r="C364" i="5"/>
  <c r="C361" i="5"/>
  <c r="C359" i="5"/>
  <c r="C357" i="5"/>
  <c r="C347" i="5"/>
  <c r="D261" i="5"/>
  <c r="E261" i="5"/>
  <c r="C261" i="5"/>
  <c r="C221" i="5"/>
  <c r="D221" i="5"/>
  <c r="C219" i="5"/>
  <c r="C218" i="5" s="1"/>
  <c r="D219" i="5"/>
  <c r="D218" i="5" s="1"/>
  <c r="C212" i="5"/>
  <c r="C208" i="5"/>
  <c r="C203" i="5"/>
  <c r="C180" i="5"/>
  <c r="C125" i="5"/>
  <c r="C89" i="5"/>
  <c r="C101" i="5"/>
  <c r="C98" i="5"/>
  <c r="C103" i="5"/>
  <c r="D103" i="5"/>
  <c r="D98" i="5"/>
  <c r="D89" i="5" s="1"/>
  <c r="C96" i="5"/>
  <c r="D96" i="5"/>
  <c r="C94" i="5"/>
  <c r="D94" i="5"/>
  <c r="C93" i="5"/>
  <c r="D93" i="5"/>
  <c r="C90" i="5"/>
  <c r="D90" i="5"/>
  <c r="C66" i="5"/>
  <c r="C48" i="5"/>
  <c r="D48" i="5"/>
  <c r="C44" i="5"/>
  <c r="D44" i="5"/>
  <c r="C41" i="5"/>
  <c r="D41" i="5"/>
  <c r="C421" i="5"/>
  <c r="C420" i="5" s="1"/>
  <c r="C417" i="5"/>
  <c r="C418" i="5"/>
  <c r="C415" i="5"/>
  <c r="C413" i="5"/>
  <c r="C411" i="5"/>
  <c r="C409" i="5"/>
  <c r="C407" i="5"/>
  <c r="C405" i="5"/>
  <c r="C401" i="5"/>
  <c r="C399" i="5"/>
  <c r="C397" i="5"/>
  <c r="C394" i="5"/>
  <c r="C392" i="5"/>
  <c r="C389" i="5"/>
  <c r="C387" i="5"/>
  <c r="C384" i="5"/>
  <c r="C378" i="5"/>
  <c r="C376" i="5"/>
  <c r="C374" i="5"/>
  <c r="C372" i="5"/>
  <c r="C368" i="5"/>
  <c r="C366" i="5"/>
  <c r="C355" i="5"/>
  <c r="C353" i="5"/>
  <c r="C351" i="5"/>
  <c r="C349" i="5"/>
  <c r="C345" i="5"/>
  <c r="C343" i="5"/>
  <c r="C339" i="5"/>
  <c r="C337" i="5"/>
  <c r="C335" i="5"/>
  <c r="C332" i="5"/>
  <c r="C330" i="5"/>
  <c r="C328" i="5"/>
  <c r="C326" i="5"/>
  <c r="C324" i="5"/>
  <c r="C322" i="5"/>
  <c r="C320" i="5"/>
  <c r="C318" i="5"/>
  <c r="C315" i="5"/>
  <c r="C313" i="5"/>
  <c r="C310" i="5"/>
  <c r="C308" i="5"/>
  <c r="C306" i="5"/>
  <c r="C304" i="5"/>
  <c r="C302" i="5"/>
  <c r="C300" i="5"/>
  <c r="C298" i="5"/>
  <c r="C296" i="5"/>
  <c r="C294" i="5"/>
  <c r="C292" i="5"/>
  <c r="C290" i="5"/>
  <c r="C287" i="5"/>
  <c r="C284" i="5"/>
  <c r="C282" i="5"/>
  <c r="C280" i="5"/>
  <c r="C278" i="5"/>
  <c r="C276" i="5"/>
  <c r="C274" i="5"/>
  <c r="C272" i="5"/>
  <c r="C270" i="5"/>
  <c r="C267" i="5"/>
  <c r="C265" i="5"/>
  <c r="C263" i="5"/>
  <c r="C259" i="5"/>
  <c r="C257" i="5"/>
  <c r="C255" i="5"/>
  <c r="C253" i="5"/>
  <c r="C251" i="5"/>
  <c r="C249" i="5"/>
  <c r="C247" i="5"/>
  <c r="C245" i="5"/>
  <c r="C243" i="5"/>
  <c r="C241" i="5"/>
  <c r="C239" i="5"/>
  <c r="C235" i="5"/>
  <c r="C233" i="5"/>
  <c r="C231" i="5"/>
  <c r="C228" i="5"/>
  <c r="C226" i="5"/>
  <c r="C216" i="5"/>
  <c r="C215" i="5" s="1"/>
  <c r="C207" i="5"/>
  <c r="C205" i="5"/>
  <c r="C201" i="5"/>
  <c r="C199" i="5"/>
  <c r="C196" i="5"/>
  <c r="C194" i="5"/>
  <c r="C190" i="5"/>
  <c r="C188" i="5"/>
  <c r="C184" i="5"/>
  <c r="C178" i="5"/>
  <c r="C176" i="5"/>
  <c r="C174" i="5"/>
  <c r="C172" i="5"/>
  <c r="C167" i="5"/>
  <c r="C168" i="5"/>
  <c r="C165" i="5"/>
  <c r="C164" i="5" s="1"/>
  <c r="C162" i="5"/>
  <c r="C159" i="5"/>
  <c r="C155" i="5"/>
  <c r="C153" i="5"/>
  <c r="C150" i="5"/>
  <c r="C148" i="5"/>
  <c r="C139" i="5"/>
  <c r="C138" i="5" s="1"/>
  <c r="C136" i="5"/>
  <c r="C132" i="5" s="1"/>
  <c r="C133" i="5"/>
  <c r="C128" i="5"/>
  <c r="C121" i="5"/>
  <c r="C122" i="5"/>
  <c r="C118" i="5"/>
  <c r="C119" i="5"/>
  <c r="C116" i="5"/>
  <c r="C114" i="5"/>
  <c r="C112" i="5"/>
  <c r="C109" i="5"/>
  <c r="C108" i="5" s="1"/>
  <c r="C106" i="5"/>
  <c r="C81" i="5"/>
  <c r="C78" i="5"/>
  <c r="C72" i="5"/>
  <c r="C69" i="5" s="1"/>
  <c r="C65" i="5" s="1"/>
  <c r="C63" i="5"/>
  <c r="C60" i="5"/>
  <c r="C55" i="5"/>
  <c r="C52" i="5"/>
  <c r="C36" i="5"/>
  <c r="C33" i="5"/>
  <c r="C30" i="5"/>
  <c r="C27" i="5"/>
  <c r="C20" i="5"/>
  <c r="C10" i="5"/>
  <c r="C7" i="5"/>
  <c r="C6" i="5" s="1"/>
  <c r="C381" i="5" l="1"/>
  <c r="C334" i="5"/>
  <c r="C230" i="5"/>
  <c r="C225" i="5"/>
  <c r="C152" i="5"/>
  <c r="C59" i="5"/>
  <c r="C51" i="5"/>
  <c r="C198" i="5"/>
  <c r="C170" i="5" s="1"/>
  <c r="C171" i="5"/>
  <c r="C158" i="5"/>
  <c r="C157" i="5" s="1"/>
  <c r="C144" i="5"/>
  <c r="C143" i="5" s="1"/>
  <c r="C124" i="5"/>
  <c r="C111" i="5"/>
  <c r="C105" i="5" s="1"/>
  <c r="C40" i="5"/>
  <c r="C39" i="5" s="1"/>
  <c r="C16" i="5"/>
  <c r="C5" i="5"/>
  <c r="F15" i="5"/>
  <c r="C223" i="5" l="1"/>
  <c r="C224" i="5"/>
  <c r="C4" i="5"/>
  <c r="C477" i="5" s="1"/>
  <c r="F471" i="5"/>
  <c r="F464" i="5"/>
  <c r="F458" i="5"/>
  <c r="F449" i="5"/>
  <c r="F432" i="5"/>
  <c r="F422" i="5"/>
  <c r="E421" i="5"/>
  <c r="D421" i="5"/>
  <c r="D420" i="5" s="1"/>
  <c r="F414" i="5"/>
  <c r="E413" i="5"/>
  <c r="D413" i="5"/>
  <c r="F406" i="5"/>
  <c r="E405" i="5"/>
  <c r="D405" i="5"/>
  <c r="E397" i="5"/>
  <c r="D397" i="5"/>
  <c r="F396" i="5"/>
  <c r="F398" i="5"/>
  <c r="F333" i="5"/>
  <c r="D332" i="5"/>
  <c r="F327" i="5"/>
  <c r="E326" i="5"/>
  <c r="D326" i="5"/>
  <c r="F325" i="5"/>
  <c r="E324" i="5"/>
  <c r="D324" i="5"/>
  <c r="F323" i="5"/>
  <c r="E322" i="5"/>
  <c r="F322" i="5" s="1"/>
  <c r="D322" i="5"/>
  <c r="F321" i="5"/>
  <c r="E320" i="5"/>
  <c r="D320" i="5"/>
  <c r="F283" i="5"/>
  <c r="F285" i="5"/>
  <c r="E282" i="5"/>
  <c r="D282" i="5"/>
  <c r="E284" i="5"/>
  <c r="D284" i="5"/>
  <c r="F279" i="5"/>
  <c r="E278" i="5"/>
  <c r="D278" i="5"/>
  <c r="F234" i="5"/>
  <c r="E233" i="5"/>
  <c r="D233" i="5"/>
  <c r="F232" i="5"/>
  <c r="E231" i="5"/>
  <c r="D231" i="5"/>
  <c r="E212" i="5"/>
  <c r="F197" i="5"/>
  <c r="D196" i="5"/>
  <c r="E192" i="5"/>
  <c r="F191" i="5"/>
  <c r="D190" i="5"/>
  <c r="E186" i="5"/>
  <c r="E180" i="5"/>
  <c r="F160" i="5"/>
  <c r="D159" i="5"/>
  <c r="F110" i="5"/>
  <c r="D109" i="5"/>
  <c r="D108" i="5" s="1"/>
  <c r="E103" i="5"/>
  <c r="E98" i="5"/>
  <c r="E96" i="5"/>
  <c r="E94" i="5"/>
  <c r="F88" i="5"/>
  <c r="D10" i="5"/>
  <c r="E93" i="5" l="1"/>
  <c r="F284" i="5"/>
  <c r="F282" i="5"/>
  <c r="F413" i="5"/>
  <c r="F397" i="5"/>
  <c r="F405" i="5"/>
  <c r="F421" i="5"/>
  <c r="E420" i="5"/>
  <c r="F420" i="5" s="1"/>
  <c r="F326" i="5"/>
  <c r="F320" i="5"/>
  <c r="F324" i="5"/>
  <c r="F278" i="5"/>
  <c r="F233" i="5"/>
  <c r="F231" i="5"/>
  <c r="E332" i="5"/>
  <c r="F332" i="5" s="1"/>
  <c r="E210" i="5"/>
  <c r="E159" i="5"/>
  <c r="F159" i="5" s="1"/>
  <c r="E221" i="5" l="1"/>
  <c r="E109" i="5"/>
  <c r="E90" i="5"/>
  <c r="E89" i="5" s="1"/>
  <c r="F50" i="5"/>
  <c r="E108" i="5" l="1"/>
  <c r="F108" i="5" s="1"/>
  <c r="F109" i="5"/>
  <c r="E438" i="5"/>
  <c r="D438" i="5"/>
  <c r="F448" i="5"/>
  <c r="F410" i="5"/>
  <c r="E409" i="5"/>
  <c r="D409" i="5"/>
  <c r="F395" i="5"/>
  <c r="D394" i="5"/>
  <c r="F393" i="5"/>
  <c r="E392" i="5"/>
  <c r="D392" i="5"/>
  <c r="D425" i="5" l="1"/>
  <c r="F409" i="5"/>
  <c r="F392" i="5"/>
  <c r="F344" i="5"/>
  <c r="E343" i="5"/>
  <c r="D343" i="5"/>
  <c r="F336" i="5"/>
  <c r="E335" i="5"/>
  <c r="D335" i="5"/>
  <c r="F319" i="5"/>
  <c r="E318" i="5"/>
  <c r="D318" i="5"/>
  <c r="F288" i="5"/>
  <c r="E287" i="5"/>
  <c r="D287" i="5"/>
  <c r="F277" i="5"/>
  <c r="D276" i="5"/>
  <c r="F271" i="5"/>
  <c r="E270" i="5"/>
  <c r="D270" i="5"/>
  <c r="F213" i="5"/>
  <c r="D212" i="5"/>
  <c r="D207" i="5" s="1"/>
  <c r="F195" i="5"/>
  <c r="E194" i="5"/>
  <c r="D194" i="5"/>
  <c r="E190" i="5"/>
  <c r="F190" i="5" s="1"/>
  <c r="D424" i="5" l="1"/>
  <c r="D423" i="5" s="1"/>
  <c r="F343" i="5"/>
  <c r="F318" i="5"/>
  <c r="F335" i="5"/>
  <c r="F270" i="5"/>
  <c r="F287" i="5"/>
  <c r="F194" i="5"/>
  <c r="F147" i="5"/>
  <c r="E10" i="5" l="1"/>
  <c r="E394" i="5" l="1"/>
  <c r="F394" i="5" s="1"/>
  <c r="E294" i="5"/>
  <c r="E276" i="5"/>
  <c r="F276" i="5" s="1"/>
  <c r="E122" i="5" l="1"/>
  <c r="E63" i="5"/>
  <c r="E207" i="5" l="1"/>
  <c r="F107" i="5"/>
  <c r="F212" i="5" l="1"/>
  <c r="F130" i="5"/>
  <c r="F460" i="5"/>
  <c r="E418" i="5"/>
  <c r="F377" i="5"/>
  <c r="E376" i="5"/>
  <c r="D376" i="5"/>
  <c r="F331" i="5"/>
  <c r="E330" i="5"/>
  <c r="D330" i="5"/>
  <c r="F316" i="5"/>
  <c r="E315" i="5"/>
  <c r="D315" i="5"/>
  <c r="F299" i="5"/>
  <c r="E298" i="5"/>
  <c r="D298" i="5"/>
  <c r="F293" i="5"/>
  <c r="F295" i="5"/>
  <c r="D294" i="5"/>
  <c r="E292" i="5"/>
  <c r="D292" i="5"/>
  <c r="F289" i="5"/>
  <c r="E280" i="5"/>
  <c r="D280" i="5"/>
  <c r="E274" i="5"/>
  <c r="D274" i="5"/>
  <c r="F273" i="5"/>
  <c r="F275" i="5"/>
  <c r="F281" i="5"/>
  <c r="E272" i="5"/>
  <c r="D272" i="5"/>
  <c r="F376" i="5" l="1"/>
  <c r="F330" i="5"/>
  <c r="F315" i="5"/>
  <c r="F280" i="5"/>
  <c r="F292" i="5"/>
  <c r="F294" i="5"/>
  <c r="F272" i="5"/>
  <c r="F298" i="5"/>
  <c r="F274" i="5"/>
  <c r="F269" i="5" l="1"/>
  <c r="F268" i="5"/>
  <c r="E267" i="5"/>
  <c r="D267" i="5"/>
  <c r="F266" i="5"/>
  <c r="E265" i="5"/>
  <c r="D265" i="5"/>
  <c r="F256" i="5"/>
  <c r="E255" i="5"/>
  <c r="D255" i="5"/>
  <c r="F248" i="5"/>
  <c r="E247" i="5"/>
  <c r="D247" i="5"/>
  <c r="F217" i="5"/>
  <c r="E216" i="5"/>
  <c r="D216" i="5"/>
  <c r="D215" i="5" s="1"/>
  <c r="F206" i="5"/>
  <c r="F200" i="5"/>
  <c r="F202" i="5"/>
  <c r="E205" i="5"/>
  <c r="D205" i="5"/>
  <c r="E201" i="5"/>
  <c r="D201" i="5"/>
  <c r="E199" i="5"/>
  <c r="E198" i="5" s="1"/>
  <c r="D199" i="5"/>
  <c r="D198" i="5" s="1"/>
  <c r="F189" i="5"/>
  <c r="F179" i="5"/>
  <c r="F181" i="5"/>
  <c r="F185" i="5"/>
  <c r="F173" i="5"/>
  <c r="F175" i="5"/>
  <c r="F177" i="5"/>
  <c r="D180" i="5"/>
  <c r="E188" i="5"/>
  <c r="D188" i="5"/>
  <c r="D186" i="5"/>
  <c r="E184" i="5"/>
  <c r="D184" i="5"/>
  <c r="E178" i="5"/>
  <c r="D178" i="5"/>
  <c r="E176" i="5"/>
  <c r="D176" i="5"/>
  <c r="E174" i="5"/>
  <c r="D174" i="5"/>
  <c r="E172" i="5"/>
  <c r="D172" i="5"/>
  <c r="F154" i="5"/>
  <c r="D153" i="5"/>
  <c r="D128" i="5"/>
  <c r="F83" i="5"/>
  <c r="E171" i="5" l="1"/>
  <c r="D171" i="5"/>
  <c r="D170" i="5" s="1"/>
  <c r="F207" i="5"/>
  <c r="F174" i="5"/>
  <c r="F176" i="5"/>
  <c r="F172" i="5"/>
  <c r="F198" i="5"/>
  <c r="F267" i="5"/>
  <c r="F255" i="5"/>
  <c r="F265" i="5"/>
  <c r="F247" i="5"/>
  <c r="F178" i="5"/>
  <c r="F205" i="5"/>
  <c r="F180" i="5"/>
  <c r="F184" i="5"/>
  <c r="F188" i="5"/>
  <c r="F199" i="5"/>
  <c r="F201" i="5"/>
  <c r="F216" i="5"/>
  <c r="E215" i="5"/>
  <c r="F215" i="5" l="1"/>
  <c r="F171" i="5"/>
  <c r="E36" i="5" l="1"/>
  <c r="D36" i="5"/>
  <c r="F38" i="5"/>
  <c r="E33" i="5"/>
  <c r="D33" i="5"/>
  <c r="F35" i="5"/>
  <c r="E30" i="5"/>
  <c r="D30" i="5"/>
  <c r="F32" i="5"/>
  <c r="E27" i="5"/>
  <c r="D27" i="5"/>
  <c r="F29" i="5"/>
  <c r="F26" i="5"/>
  <c r="F25" i="5"/>
  <c r="F23" i="5"/>
  <c r="E20" i="5" l="1"/>
  <c r="E17" i="5" s="1"/>
  <c r="D20" i="5"/>
  <c r="E16" i="5" l="1"/>
  <c r="F408" i="5"/>
  <c r="E407" i="5"/>
  <c r="D407" i="5"/>
  <c r="E345" i="5"/>
  <c r="E153" i="5"/>
  <c r="F153" i="5" s="1"/>
  <c r="F123" i="5"/>
  <c r="F8" i="5"/>
  <c r="F9" i="5"/>
  <c r="F11" i="5"/>
  <c r="F12" i="5"/>
  <c r="F13" i="5"/>
  <c r="F14" i="5"/>
  <c r="F18" i="5"/>
  <c r="F19" i="5"/>
  <c r="F21" i="5"/>
  <c r="F22" i="5"/>
  <c r="F28" i="5"/>
  <c r="F31" i="5"/>
  <c r="F34" i="5"/>
  <c r="F37" i="5"/>
  <c r="F42" i="5"/>
  <c r="F45" i="5"/>
  <c r="F53" i="5"/>
  <c r="F54" i="5"/>
  <c r="F56" i="5"/>
  <c r="F57" i="5"/>
  <c r="F58" i="5"/>
  <c r="F61" i="5"/>
  <c r="F62" i="5"/>
  <c r="F64" i="5"/>
  <c r="F68" i="5"/>
  <c r="F70" i="5"/>
  <c r="F71" i="5"/>
  <c r="F73" i="5"/>
  <c r="F74" i="5"/>
  <c r="F75" i="5"/>
  <c r="F76" i="5"/>
  <c r="F77" i="5"/>
  <c r="F79" i="5"/>
  <c r="F80" i="5"/>
  <c r="F82" i="5"/>
  <c r="F84" i="5"/>
  <c r="F85" i="5"/>
  <c r="F86" i="5"/>
  <c r="F87" i="5"/>
  <c r="F113" i="5"/>
  <c r="F115" i="5"/>
  <c r="F117" i="5"/>
  <c r="F120" i="5"/>
  <c r="F126" i="5"/>
  <c r="F127" i="5"/>
  <c r="F129" i="5"/>
  <c r="F134" i="5"/>
  <c r="F135" i="5"/>
  <c r="F137" i="5"/>
  <c r="F140" i="5"/>
  <c r="F141" i="5"/>
  <c r="F142" i="5"/>
  <c r="F145" i="5"/>
  <c r="F146" i="5"/>
  <c r="F149" i="5"/>
  <c r="F151" i="5"/>
  <c r="F156" i="5"/>
  <c r="F163" i="5"/>
  <c r="F166" i="5"/>
  <c r="F169" i="5"/>
  <c r="F227" i="5"/>
  <c r="F229" i="5"/>
  <c r="F236" i="5"/>
  <c r="F237" i="5"/>
  <c r="F238" i="5"/>
  <c r="F240" i="5"/>
  <c r="F242" i="5"/>
  <c r="F244" i="5"/>
  <c r="F246" i="5"/>
  <c r="F250" i="5"/>
  <c r="F252" i="5"/>
  <c r="F254" i="5"/>
  <c r="F258" i="5"/>
  <c r="F260" i="5"/>
  <c r="F264" i="5"/>
  <c r="F286" i="5"/>
  <c r="F291" i="5"/>
  <c r="F297" i="5"/>
  <c r="F301" i="5"/>
  <c r="F303" i="5"/>
  <c r="F305" i="5"/>
  <c r="F307" i="5"/>
  <c r="F309" i="5"/>
  <c r="F311" i="5"/>
  <c r="F312" i="5"/>
  <c r="F314" i="5"/>
  <c r="F317" i="5"/>
  <c r="F329" i="5"/>
  <c r="F338" i="5"/>
  <c r="F340" i="5"/>
  <c r="F341" i="5"/>
  <c r="F342" i="5"/>
  <c r="F346" i="5"/>
  <c r="F350" i="5"/>
  <c r="F352" i="5"/>
  <c r="F354" i="5"/>
  <c r="F356" i="5"/>
  <c r="F363" i="5"/>
  <c r="F367" i="5"/>
  <c r="F369" i="5"/>
  <c r="F373" i="5"/>
  <c r="F375" i="5"/>
  <c r="F379" i="5"/>
  <c r="F380" i="5"/>
  <c r="F382" i="5"/>
  <c r="F383" i="5"/>
  <c r="F385" i="5"/>
  <c r="F386" i="5"/>
  <c r="F388" i="5"/>
  <c r="F390" i="5"/>
  <c r="F400" i="5"/>
  <c r="F402" i="5"/>
  <c r="F412" i="5"/>
  <c r="F416" i="5"/>
  <c r="F419" i="5"/>
  <c r="F461" i="5"/>
  <c r="F463" i="5"/>
  <c r="D437" i="5"/>
  <c r="E426" i="5"/>
  <c r="E425" i="5" s="1"/>
  <c r="F425" i="5" s="1"/>
  <c r="E417" i="5"/>
  <c r="D418" i="5"/>
  <c r="F418" i="5" s="1"/>
  <c r="E415" i="5"/>
  <c r="D415" i="5"/>
  <c r="E411" i="5"/>
  <c r="D411" i="5"/>
  <c r="E401" i="5"/>
  <c r="D401" i="5"/>
  <c r="E399" i="5"/>
  <c r="D399" i="5"/>
  <c r="E389" i="5"/>
  <c r="D389" i="5"/>
  <c r="E387" i="5"/>
  <c r="D387" i="5"/>
  <c r="E384" i="5"/>
  <c r="E381" i="5" s="1"/>
  <c r="D384" i="5"/>
  <c r="D381" i="5" s="1"/>
  <c r="E378" i="5"/>
  <c r="D378" i="5"/>
  <c r="E374" i="5"/>
  <c r="D374" i="5"/>
  <c r="E372" i="5"/>
  <c r="D372" i="5"/>
  <c r="E368" i="5"/>
  <c r="D368" i="5"/>
  <c r="E366" i="5"/>
  <c r="D366" i="5"/>
  <c r="E355" i="5"/>
  <c r="D355" i="5"/>
  <c r="E353" i="5"/>
  <c r="D353" i="5"/>
  <c r="E351" i="5"/>
  <c r="D351" i="5"/>
  <c r="E349" i="5"/>
  <c r="D349" i="5"/>
  <c r="D345" i="5"/>
  <c r="E339" i="5"/>
  <c r="D339" i="5"/>
  <c r="E337" i="5"/>
  <c r="D337" i="5"/>
  <c r="E328" i="5"/>
  <c r="D328" i="5"/>
  <c r="E313" i="5"/>
  <c r="D313" i="5"/>
  <c r="E310" i="5"/>
  <c r="E308" i="5"/>
  <c r="D308" i="5"/>
  <c r="E306" i="5"/>
  <c r="D306" i="5"/>
  <c r="E304" i="5"/>
  <c r="D304" i="5"/>
  <c r="E302" i="5"/>
  <c r="D302" i="5"/>
  <c r="E300" i="5"/>
  <c r="D300" i="5"/>
  <c r="E296" i="5"/>
  <c r="D296" i="5"/>
  <c r="E290" i="5"/>
  <c r="D290" i="5"/>
  <c r="E263" i="5"/>
  <c r="D263" i="5"/>
  <c r="E259" i="5"/>
  <c r="D259" i="5"/>
  <c r="E257" i="5"/>
  <c r="D257" i="5"/>
  <c r="E253" i="5"/>
  <c r="D253" i="5"/>
  <c r="E251" i="5"/>
  <c r="D251" i="5"/>
  <c r="E249" i="5"/>
  <c r="D249" i="5"/>
  <c r="E245" i="5"/>
  <c r="D245" i="5"/>
  <c r="E243" i="5"/>
  <c r="D243" i="5"/>
  <c r="E241" i="5"/>
  <c r="D241" i="5"/>
  <c r="E239" i="5"/>
  <c r="D239" i="5"/>
  <c r="E235" i="5"/>
  <c r="E230" i="5" s="1"/>
  <c r="D235" i="5"/>
  <c r="E228" i="5"/>
  <c r="D228" i="5"/>
  <c r="E226" i="5"/>
  <c r="E225" i="5" s="1"/>
  <c r="D226" i="5"/>
  <c r="D225" i="5" s="1"/>
  <c r="E219" i="5"/>
  <c r="E218" i="5" s="1"/>
  <c r="E196" i="5"/>
  <c r="E170" i="5" s="1"/>
  <c r="E168" i="5"/>
  <c r="E167" i="5" s="1"/>
  <c r="E165" i="5"/>
  <c r="E164" i="5" s="1"/>
  <c r="E162" i="5"/>
  <c r="E158" i="5" s="1"/>
  <c r="E155" i="5"/>
  <c r="E150" i="5"/>
  <c r="E148" i="5"/>
  <c r="E139" i="5"/>
  <c r="E138" i="5" s="1"/>
  <c r="E136" i="5"/>
  <c r="E133" i="5"/>
  <c r="D133" i="5"/>
  <c r="E128" i="5"/>
  <c r="E125" i="5" s="1"/>
  <c r="E121" i="5"/>
  <c r="E119" i="5"/>
  <c r="E118" i="5" s="1"/>
  <c r="E116" i="5"/>
  <c r="E114" i="5"/>
  <c r="E112" i="5"/>
  <c r="E106" i="5"/>
  <c r="E81" i="5"/>
  <c r="E78" i="5"/>
  <c r="E72" i="5"/>
  <c r="E60" i="5"/>
  <c r="E55" i="5"/>
  <c r="E52" i="5"/>
  <c r="E48" i="5"/>
  <c r="E44" i="5"/>
  <c r="E40" i="5" s="1"/>
  <c r="E41" i="5"/>
  <c r="F33" i="5"/>
  <c r="E7" i="5"/>
  <c r="E6" i="5" s="1"/>
  <c r="D7" i="5"/>
  <c r="D6" i="5" s="1"/>
  <c r="D310" i="5"/>
  <c r="D139" i="5"/>
  <c r="D138" i="5" s="1"/>
  <c r="D78" i="5"/>
  <c r="D60" i="5"/>
  <c r="D55" i="5"/>
  <c r="D52" i="5"/>
  <c r="F20" i="5"/>
  <c r="D417" i="5"/>
  <c r="D168" i="5"/>
  <c r="D167" i="5" s="1"/>
  <c r="D165" i="5"/>
  <c r="D164" i="5" s="1"/>
  <c r="D162" i="5"/>
  <c r="D155" i="5"/>
  <c r="D152" i="5" s="1"/>
  <c r="D150" i="5"/>
  <c r="D148" i="5"/>
  <c r="D136" i="5"/>
  <c r="D125" i="5"/>
  <c r="D122" i="5"/>
  <c r="D121" i="5" s="1"/>
  <c r="D119" i="5"/>
  <c r="D118" i="5" s="1"/>
  <c r="D116" i="5"/>
  <c r="D114" i="5"/>
  <c r="D112" i="5"/>
  <c r="D106" i="5"/>
  <c r="D81" i="5"/>
  <c r="D72" i="5"/>
  <c r="D69" i="5" s="1"/>
  <c r="D63" i="5"/>
  <c r="F63" i="5" s="1"/>
  <c r="F30" i="5"/>
  <c r="E437" i="5"/>
  <c r="F391" i="5"/>
  <c r="D40" i="5" l="1"/>
  <c r="E144" i="5"/>
  <c r="E334" i="5"/>
  <c r="D334" i="5"/>
  <c r="D230" i="5"/>
  <c r="D223" i="5" s="1"/>
  <c r="F353" i="5"/>
  <c r="F366" i="5"/>
  <c r="F196" i="5"/>
  <c r="F417" i="5"/>
  <c r="F249" i="5"/>
  <c r="F378" i="5"/>
  <c r="F415" i="5"/>
  <c r="F162" i="5"/>
  <c r="D158" i="5"/>
  <c r="F78" i="5"/>
  <c r="F253" i="5"/>
  <c r="F263" i="5"/>
  <c r="F339" i="5"/>
  <c r="F372" i="5"/>
  <c r="F401" i="5"/>
  <c r="F310" i="5"/>
  <c r="F345" i="5"/>
  <c r="F128" i="5"/>
  <c r="F165" i="5"/>
  <c r="F116" i="5"/>
  <c r="F150" i="5"/>
  <c r="D144" i="5"/>
  <c r="D143" i="5" s="1"/>
  <c r="F155" i="5"/>
  <c r="F148" i="5"/>
  <c r="E69" i="5"/>
  <c r="E65" i="5" s="1"/>
  <c r="F55" i="5"/>
  <c r="F225" i="5"/>
  <c r="F251" i="5"/>
  <c r="F328" i="5"/>
  <c r="F349" i="5"/>
  <c r="F368" i="5"/>
  <c r="F374" i="5"/>
  <c r="F387" i="5"/>
  <c r="F389" i="5"/>
  <c r="F411" i="5"/>
  <c r="F52" i="5"/>
  <c r="F106" i="5"/>
  <c r="F399" i="5"/>
  <c r="F7" i="5"/>
  <c r="E152" i="5"/>
  <c r="F152" i="5" s="1"/>
  <c r="F438" i="5"/>
  <c r="E39" i="5"/>
  <c r="F133" i="5"/>
  <c r="F121" i="5"/>
  <c r="F10" i="5"/>
  <c r="D59" i="5"/>
  <c r="F60" i="5"/>
  <c r="F72" i="5"/>
  <c r="F122" i="5"/>
  <c r="F228" i="5"/>
  <c r="F313" i="5"/>
  <c r="F337" i="5"/>
  <c r="E424" i="5"/>
  <c r="F424" i="5" s="1"/>
  <c r="F226" i="5"/>
  <c r="D132" i="5"/>
  <c r="D124" i="5" s="1"/>
  <c r="F41" i="5"/>
  <c r="F114" i="5"/>
  <c r="E59" i="5"/>
  <c r="F81" i="5"/>
  <c r="F139" i="5"/>
  <c r="F136" i="5"/>
  <c r="F290" i="5"/>
  <c r="F241" i="5"/>
  <c r="F257" i="5"/>
  <c r="F351" i="5"/>
  <c r="F355" i="5"/>
  <c r="F384" i="5"/>
  <c r="E111" i="5"/>
  <c r="E105" i="5" s="1"/>
  <c r="E132" i="5"/>
  <c r="E124" i="5" s="1"/>
  <c r="F44" i="5"/>
  <c r="F119" i="5"/>
  <c r="F168" i="5"/>
  <c r="F235" i="5"/>
  <c r="F239" i="5"/>
  <c r="F302" i="5"/>
  <c r="F306" i="5"/>
  <c r="F308" i="5"/>
  <c r="E157" i="5"/>
  <c r="D111" i="5"/>
  <c r="D105" i="5" s="1"/>
  <c r="F164" i="5"/>
  <c r="F125" i="5"/>
  <c r="F167" i="5"/>
  <c r="F245" i="5"/>
  <c r="F296" i="5"/>
  <c r="F300" i="5"/>
  <c r="E51" i="5"/>
  <c r="D51" i="5"/>
  <c r="D39" i="5"/>
  <c r="F437" i="5"/>
  <c r="F407" i="5"/>
  <c r="F112" i="5"/>
  <c r="F243" i="5"/>
  <c r="F259" i="5"/>
  <c r="F304" i="5"/>
  <c r="F36" i="5"/>
  <c r="F27" i="5"/>
  <c r="E5" i="5"/>
  <c r="D5" i="5"/>
  <c r="F6" i="5"/>
  <c r="D65" i="5"/>
  <c r="D16" i="5"/>
  <c r="F16" i="5" s="1"/>
  <c r="F17" i="5"/>
  <c r="F118" i="5"/>
  <c r="F138" i="5"/>
  <c r="F381" i="5" l="1"/>
  <c r="E423" i="5"/>
  <c r="F423" i="5" s="1"/>
  <c r="E143" i="5"/>
  <c r="F143" i="5" s="1"/>
  <c r="F59" i="5"/>
  <c r="F39" i="5"/>
  <c r="F334" i="5"/>
  <c r="F144" i="5"/>
  <c r="F69" i="5"/>
  <c r="F132" i="5"/>
  <c r="F40" i="5"/>
  <c r="D224" i="5"/>
  <c r="E224" i="5"/>
  <c r="F230" i="5"/>
  <c r="F111" i="5"/>
  <c r="F105" i="5"/>
  <c r="F65" i="5"/>
  <c r="F170" i="5"/>
  <c r="F51" i="5"/>
  <c r="F124" i="5"/>
  <c r="F5" i="5"/>
  <c r="F158" i="5"/>
  <c r="D157" i="5"/>
  <c r="E223" i="5" l="1"/>
  <c r="F223" i="5" s="1"/>
  <c r="E4" i="5"/>
  <c r="F224" i="5"/>
  <c r="D4" i="5"/>
  <c r="D477" i="5" s="1"/>
  <c r="F157" i="5"/>
  <c r="E477" i="5" l="1"/>
  <c r="F477" i="5" s="1"/>
  <c r="F4" i="5"/>
</calcChain>
</file>

<file path=xl/sharedStrings.xml><?xml version="1.0" encoding="utf-8"?>
<sst xmlns="http://schemas.openxmlformats.org/spreadsheetml/2006/main" count="956" uniqueCount="952">
  <si>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</si>
  <si>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</si>
  <si>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</si>
  <si>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</si>
  <si>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</si>
  <si>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</si>
  <si>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</si>
  <si>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</si>
  <si>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</si>
  <si>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</si>
  <si>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</si>
  <si>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</si>
  <si>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</si>
  <si>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</si>
  <si>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</si>
  <si>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</si>
  <si>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</si>
  <si>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</si>
  <si>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</si>
  <si>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</si>
  <si>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</si>
  <si>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</si>
  <si>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</si>
  <si>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</si>
  <si>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</si>
  <si>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</si>
  <si>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</si>
  <si>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</si>
  <si>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</si>
  <si>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</si>
  <si>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</si>
  <si>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</si>
  <si>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</si>
  <si>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</si>
  <si>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</si>
  <si>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</si>
  <si>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</si>
  <si>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</si>
  <si>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</si>
  <si>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</si>
  <si>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</si>
  <si>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</si>
  <si>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</si>
  <si>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</si>
  <si>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</si>
  <si>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</si>
  <si>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</si>
  <si>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</si>
  <si>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</si>
  <si>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</si>
  <si>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</si>
  <si>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</si>
  <si>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</si>
  <si>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</si>
  <si>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</si>
  <si>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</si>
  <si>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</si>
  <si>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</si>
  <si>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</si>
  <si>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</si>
  <si>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</si>
  <si>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</si>
  <si>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</si>
  <si>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</si>
  <si>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</si>
  <si>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</si>
  <si>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</si>
  <si>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</si>
  <si>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</si>
  <si>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</si>
  <si>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</si>
  <si>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</si>
  <si>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</si>
  <si>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</si>
  <si>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</si>
  <si>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</si>
  <si>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</si>
  <si>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</si>
  <si>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</si>
  <si>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</si>
  <si>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</si>
  <si>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</si>
  <si>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</si>
  <si>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</si>
  <si>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</si>
  <si>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</si>
  <si>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</si>
  <si>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</si>
  <si>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</si>
  <si>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</si>
  <si>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</si>
  <si>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</si>
  <si>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</si>
  <si>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</si>
  <si>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</si>
  <si>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</si>
  <si>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</si>
  <si>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</si>
  <si>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</si>
  <si>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</si>
  <si>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</si>
  <si>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</si>
  <si>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</si>
  <si>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</si>
  <si>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</si>
  <si>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</si>
  <si>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</si>
  <si>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</si>
  <si>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</si>
  <si>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</si>
  <si>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</si>
  <si>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</si>
  <si>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</si>
  <si>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</si>
  <si>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</si>
  <si>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</si>
  <si>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</si>
  <si>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</si>
  <si>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</si>
  <si>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</si>
  <si>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</si>
  <si>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</si>
  <si>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</si>
  <si>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</si>
  <si>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</si>
  <si>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</si>
  <si>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</si>
  <si>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</si>
  <si>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</si>
  <si>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</si>
  <si>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</si>
  <si>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</si>
  <si>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</si>
  <si>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</si>
  <si>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</si>
  <si>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</si>
  <si>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</si>
  <si>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</si>
  <si>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</si>
  <si>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</si>
  <si>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</si>
  <si>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</si>
  <si>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</si>
  <si>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</si>
  <si>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</si>
  <si>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</si>
  <si>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</si>
  <si>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</si>
  <si>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</si>
  <si>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</si>
  <si>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</si>
  <si>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</si>
  <si>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</si>
  <si>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</si>
  <si>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</si>
  <si>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</si>
  <si>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</si>
  <si>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</si>
  <si>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</si>
  <si>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</si>
  <si>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</si>
  <si>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</si>
  <si>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</si>
  <si>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</si>
  <si>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</si>
  <si>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</si>
  <si>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</si>
  <si>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</si>
  <si>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</si>
  <si>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</si>
  <si>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</si>
  <si>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</si>
  <si>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</si>
  <si>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</si>
  <si>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</si>
  <si>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</si>
  <si>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</si>
  <si>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</si>
  <si>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</si>
  <si>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</si>
  <si>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</si>
  <si>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</si>
  <si>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</si>
  <si>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</si>
  <si>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</si>
  <si>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</si>
  <si>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</si>
  <si>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</si>
  <si>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</si>
  <si>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</si>
  <si>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</si>
  <si>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</si>
  <si>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</si>
  <si>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</si>
  <si>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</si>
  <si>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</si>
  <si>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</si>
  <si>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</si>
  <si>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</si>
  <si>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</si>
  <si>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</si>
  <si>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</si>
  <si>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</si>
  <si>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</si>
  <si>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</si>
  <si>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</si>
  <si>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</si>
  <si>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</si>
  <si>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</si>
  <si>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</si>
  <si>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</si>
  <si>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</si>
  <si>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</si>
  <si>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</si>
  <si>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</si>
  <si>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</si>
  <si>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</si>
  <si>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</si>
  <si>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</si>
  <si>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</si>
  <si>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</si>
  <si>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</si>
  <si>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</si>
  <si>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</si>
  <si>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</si>
  <si>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</si>
  <si>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</si>
  <si>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</si>
  <si>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</si>
  <si>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</si>
  <si>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</si>
  <si>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</si>
  <si>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</si>
  <si>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</si>
  <si>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</si>
  <si>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</si>
  <si>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</si>
  <si>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</si>
  <si>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</si>
  <si>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</si>
  <si>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</si>
  <si>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</si>
  <si>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</si>
  <si>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</si>
  <si>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</si>
  <si>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</si>
  <si>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</si>
  <si>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</si>
  <si>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</si>
  <si>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</si>
  <si>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</si>
  <si>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</si>
  <si>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</si>
  <si>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</si>
  <si>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</si>
  <si>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</si>
  <si>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</si>
  <si>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</si>
  <si>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</si>
  <si>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</si>
  <si>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</si>
  <si>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</si>
  <si>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</si>
  <si>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</si>
  <si>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</si>
  <si>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</si>
  <si>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</si>
  <si>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</si>
  <si>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</si>
  <si>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</si>
  <si>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</si>
  <si>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</si>
  <si>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</si>
  <si>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</si>
  <si>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</si>
  <si>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</si>
  <si>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</si>
  <si>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</si>
  <si>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</si>
  <si>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</si>
  <si>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</si>
  <si>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</si>
  <si>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</si>
  <si>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</si>
  <si>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</si>
  <si>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</si>
  <si>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</si>
  <si>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</si>
  <si>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</si>
  <si>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</si>
  <si>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</si>
  <si>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</si>
  <si>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</si>
  <si>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</si>
  <si>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</si>
  <si>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</si>
  <si>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</si>
  <si>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</si>
  <si>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</si>
  <si>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</si>
  <si>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</si>
  <si>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</si>
  <si>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</si>
  <si>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</si>
  <si>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</si>
  <si>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</si>
  <si>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</si>
  <si>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</si>
  <si>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</si>
  <si>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</si>
  <si>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</si>
  <si>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</si>
  <si>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</si>
  <si>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</si>
  <si>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</si>
  <si>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</si>
  <si>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</si>
  <si>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</si>
  <si>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</si>
  <si>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</si>
  <si>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</si>
  <si>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</si>
  <si>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</si>
  <si>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</si>
  <si>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</si>
  <si>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</si>
  <si>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</si>
  <si>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</si>
  <si>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</si>
  <si>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</si>
  <si>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</si>
  <si>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</si>
  <si>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</si>
  <si>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</si>
  <si>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</si>
  <si>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</si>
  <si>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</si>
  <si>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</si>
  <si>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</si>
  <si>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</si>
  <si>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</si>
  <si>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</si>
  <si>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</si>
  <si>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</si>
  <si>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</si>
  <si>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</si>
  <si>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</si>
  <si>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</si>
  <si>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</si>
  <si>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</si>
  <si>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</si>
  <si>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</si>
  <si>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</si>
  <si>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</si>
  <si>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</si>
  <si>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</si>
  <si>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</si>
  <si>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</si>
  <si>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</si>
  <si>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</si>
  <si>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</si>
  <si>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</si>
  <si>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</si>
  <si>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000 1 09 00000 00 0000 000</t>
  </si>
  <si>
    <t>000 1 09 01000 00 0000 110</t>
  </si>
  <si>
    <t>000 1 09 01020 04 0000 110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</si>
  <si>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</si>
  <si>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</si>
  <si>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</si>
  <si>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</si>
  <si>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</si>
  <si>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</si>
  <si>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</si>
  <si>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</si>
  <si>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</si>
  <si>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</si>
  <si>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</si>
  <si>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</si>
  <si>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</si>
  <si>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</si>
  <si>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</si>
  <si>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</si>
  <si>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</si>
  <si>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</si>
  <si>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</si>
  <si>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</si>
  <si>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</si>
  <si>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</si>
  <si>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</si>
  <si>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</si>
  <si>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</si>
  <si>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</si>
  <si>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</si>
  <si>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</si>
  <si>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</si>
  <si>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</si>
  <si>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</si>
  <si>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</si>
  <si>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</si>
  <si>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</si>
  <si>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</si>
  <si>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</si>
  <si>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</si>
  <si>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</si>
  <si>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</si>
  <si>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</si>
  <si>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</si>
  <si>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</si>
  <si>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</si>
  <si>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</si>
  <si>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</si>
  <si>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</si>
  <si>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</si>
  <si>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</si>
  <si>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</si>
  <si>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</si>
  <si>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</si>
  <si>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</si>
  <si>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</si>
  <si>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</si>
  <si>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</si>
  <si>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</si>
  <si>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</si>
  <si>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</si>
  <si>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</si>
  <si>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</si>
  <si>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</si>
  <si>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</si>
  <si>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</si>
  <si>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</si>
  <si>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</si>
  <si>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</si>
  <si>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</si>
  <si>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</si>
  <si>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</si>
  <si>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</si>
  <si>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</si>
  <si>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</si>
  <si>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</si>
  <si>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</si>
  <si>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</si>
  <si>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</si>
  <si>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</si>
  <si>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</si>
  <si>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</si>
  <si>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</si>
  <si>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</si>
  <si>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</si>
  <si>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</si>
  <si>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</si>
  <si>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</si>
  <si>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</si>
  <si>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</si>
  <si>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</si>
  <si>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</si>
  <si>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</si>
  <si>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</si>
  <si>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</si>
  <si>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</si>
  <si>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</si>
  <si>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</si>
  <si>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</si>
  <si>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</si>
  <si>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</si>
  <si>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</si>
  <si>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</si>
  <si>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</si>
  <si>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</si>
  <si>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</si>
  <si>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</si>
  <si>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</si>
  <si>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</si>
  <si>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</si>
  <si>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</si>
  <si>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</si>
  <si>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</si>
  <si>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</si>
  <si>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</si>
  <si>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</si>
  <si>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</si>
  <si>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</si>
  <si>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</si>
  <si>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</si>
  <si>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</si>
  <si>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</si>
  <si>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</si>
  <si>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</si>
  <si>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</si>
  <si>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</si>
  <si>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</si>
  <si>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</si>
  <si>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</si>
  <si>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</si>
  <si>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</si>
  <si>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</si>
  <si>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</si>
  <si>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</si>
  <si>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</si>
  <si>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</si>
  <si>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</si>
  <si>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</si>
  <si>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</si>
  <si>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</si>
  <si>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</si>
  <si>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</si>
  <si>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</si>
  <si>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</si>
  <si>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</si>
  <si>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</si>
  <si>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</si>
  <si>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</si>
  <si>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</si>
  <si>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</si>
  <si>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</si>
  <si>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</si>
  <si>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</si>
  <si>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</si>
  <si>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</si>
  <si>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</si>
  <si>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</si>
  <si>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</si>
  <si>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</si>
  <si>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</si>
  <si>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</si>
  <si>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</si>
  <si>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</si>
  <si>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</si>
  <si>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</si>
  <si>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</si>
  <si>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</si>
  <si>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</si>
  <si>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</si>
  <si>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</si>
  <si>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</si>
  <si>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</si>
  <si>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</si>
  <si>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</si>
  <si>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</si>
  <si>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</si>
  <si>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</si>
  <si>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</si>
  <si>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</si>
  <si>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</si>
  <si>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</si>
  <si>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</si>
  <si>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</si>
  <si>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</si>
  <si>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</si>
  <si>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</si>
  <si>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</si>
  <si>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</si>
  <si>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</si>
  <si>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</si>
  <si>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</si>
  <si>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</si>
  <si>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</si>
  <si>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</si>
  <si>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</si>
  <si>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</si>
  <si>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</si>
  <si>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</si>
  <si>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</si>
  <si>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</si>
  <si>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</si>
  <si>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</si>
  <si>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</si>
  <si>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</si>
  <si>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</si>
  <si>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</si>
  <si>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</si>
  <si>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</si>
  <si>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</si>
  <si>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</si>
  <si>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</si>
  <si>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</si>
  <si>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</si>
  <si>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</si>
  <si>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</si>
  <si>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</si>
  <si>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000 2 02 25302 00 0000 150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</si>
  <si>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</si>
  <si>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</si>
  <si>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</si>
  <si>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</si>
  <si>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</si>
  <si>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</si>
  <si>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</si>
  <si>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</si>
  <si>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</si>
  <si>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</si>
  <si>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</si>
  <si>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</si>
  <si>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</si>
  <si>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</si>
  <si>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</si>
  <si>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</si>
  <si>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</si>
  <si>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</si>
  <si>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</si>
  <si>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</si>
  <si>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</si>
  <si>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</si>
  <si>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</si>
  <si>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</si>
  <si>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</si>
  <si>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</si>
  <si>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</si>
  <si>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</si>
  <si>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</si>
  <si>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</si>
  <si>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</si>
  <si>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</si>
  <si>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</si>
  <si>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</si>
  <si>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</si>
  <si>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</si>
  <si>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</si>
  <si>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</si>
  <si>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</si>
  <si>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</si>
  <si>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</si>
  <si>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</si>
  <si>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</si>
  <si>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</si>
  <si>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</si>
  <si>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</si>
  <si>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</si>
  <si>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</si>
  <si>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</si>
  <si>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</si>
  <si>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</si>
  <si>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</si>
  <si>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</si>
  <si>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</si>
  <si>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</si>
  <si>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</si>
  <si>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</si>
  <si>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</si>
  <si>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</si>
  <si>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</si>
  <si>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</si>
  <si>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</si>
  <si>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</si>
  <si>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</si>
  <si>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</si>
  <si>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</si>
  <si>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</si>
  <si>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</si>
  <si>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</si>
  <si>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</si>
  <si>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</si>
  <si>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</si>
  <si>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</si>
  <si>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</si>
  <si>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</si>
  <si>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</si>
  <si>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</si>
  <si>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</si>
  <si>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</si>
  <si>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</si>
  <si>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</si>
  <si>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</si>
  <si>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</si>
  <si>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</si>
  <si>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000 2 02 25404 00 0000 150</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</si>
  <si>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</si>
  <si>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</si>
  <si>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</si>
  <si>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</si>
  <si>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</si>
  <si>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000 2 02 25589 00 0000 150</t>
  </si>
  <si>
    <t>000 2 02 25589 02 0000 150</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</si>
  <si>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</si>
  <si>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</si>
  <si>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</si>
  <si>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</si>
  <si>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</si>
  <si>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</si>
  <si>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</si>
  <si>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</si>
  <si>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</si>
  <si>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</si>
  <si>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</si>
  <si>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</si>
  <si>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</si>
  <si>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</si>
  <si>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</si>
  <si>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</si>
  <si>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</si>
  <si>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000 2 18 25304 02 0000 150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</si>
  <si>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</si>
  <si>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</si>
  <si>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</si>
  <si>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</si>
  <si>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</si>
  <si>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000 2 19 25554 02 0000 150</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</si>
  <si>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</si>
  <si>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</si>
  <si>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000 1 09 04040 01 0000 110</t>
  </si>
  <si>
    <t>Налог с имущества, переходящего в порядке наследования или дарения</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</si>
  <si>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</si>
  <si>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</si>
  <si>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</si>
  <si>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</si>
  <si>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</si>
  <si>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</si>
  <si>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</si>
  <si>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</si>
  <si>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</si>
  <si>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</si>
  <si>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000 2 19 25508 02 0000 150</t>
  </si>
  <si>
    <t>000 1 09 03023 01 0000 110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</si>
  <si>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</si>
  <si>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</si>
  <si>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</si>
  <si>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</si>
  <si>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000 1 16 10020 02 0000 140</t>
  </si>
  <si>
    <t>000 1 16 10021 02 0000 140</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</si>
  <si>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</si>
  <si>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</si>
  <si>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Прогноз доходов
на 2022 год</t>
  </si>
  <si>
    <t>Кассовое исполнение
за 1 квартал
2022 года</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</si>
  <si>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</si>
  <si>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</si>
  <si>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</si>
  <si>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</si>
  <si>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</si>
  <si>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</si>
  <si>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</si>
  <si>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</si>
  <si>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000 1 09 03080 00 0000 110</t>
  </si>
  <si>
    <t>000 1 09 03083 02 0000 110</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</si>
  <si>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</si>
  <si>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</si>
  <si>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</si>
  <si>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</si>
  <si>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</si>
  <si>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</si>
  <si>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</si>
  <si>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</si>
  <si>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</si>
  <si>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</si>
  <si>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</si>
  <si>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</si>
  <si>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</si>
  <si>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</si>
  <si>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000 2 02 25359 00 0000 150</t>
  </si>
  <si>
    <t>000 2 02 25359 02 0000 150</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</si>
  <si>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</si>
  <si>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</si>
  <si>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</si>
  <si>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</si>
  <si>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</si>
  <si>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</si>
  <si>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</si>
  <si>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</si>
  <si>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</si>
  <si>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</si>
  <si>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</si>
  <si>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Субсидии бюджетам субъектов Российской Федерации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</si>
  <si>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000 2 02 25491 00 0000 150</t>
  </si>
  <si>
    <t>000 2 02 25491 02 0000 150</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</si>
  <si>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</si>
  <si>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</si>
  <si>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</si>
  <si>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</si>
  <si>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</si>
  <si>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</si>
  <si>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</si>
  <si>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</si>
  <si>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</si>
  <si>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</si>
  <si>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</si>
  <si>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</si>
  <si>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</si>
  <si>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</si>
  <si>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</si>
  <si>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</si>
  <si>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</si>
  <si>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</si>
  <si>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закупки оборудования для создания "умных" спортивных площадок</t>
  </si>
  <si>
    <t>Субсидии бюджетам субъектов Российской Федерации на софинансирование закупки оборудования для создания "умных" спортивных площадок</t>
  </si>
  <si>
    <t>000 2 02 25753 00 0000 150</t>
  </si>
  <si>
    <t>000 2 02 25753 02 0000 150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</si>
  <si>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</si>
  <si>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</si>
  <si>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</si>
  <si>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</si>
  <si>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</si>
  <si>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</si>
  <si>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</si>
  <si>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</si>
  <si>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</si>
  <si>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</si>
  <si>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000 2 02 35450 00 0000 150</t>
  </si>
  <si>
    <t>000 2 02 35450 02 0000 150</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</si>
  <si>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</si>
  <si>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</si>
  <si>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000 2 02 35485 00 0000 150</t>
  </si>
  <si>
    <t>000 2 02 35485 02 0000 150</t>
  </si>
  <si>
    <t>Субвенции бюджетам на обеспечение жильем граждан, уволенных с военной службы (службы), и приравненных к ним лиц</t>
  </si>
  <si>
    <t>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</si>
  <si>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</si>
  <si>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</si>
  <si>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</si>
  <si>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</si>
  <si>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</si>
  <si>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</si>
  <si>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</si>
  <si>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</si>
  <si>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субъектов Российской Федерации на возмещение производителям зерновых культур части затрат на производство и реализацию зерновых культур</t>
  </si>
  <si>
    <t>000 2 02 45354 00 0000 150</t>
  </si>
  <si>
    <t>000 2 02 45358 02 0000 150</t>
  </si>
  <si>
    <t>000 2 02 45358 00 0000 150</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</si>
  <si>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</si>
  <si>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</si>
  <si>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</si>
  <si>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</si>
  <si>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000 2 02 45389 00 0000 150</t>
  </si>
  <si>
    <t>000 2 02 45389 02 0000 150</t>
  </si>
  <si>
    <t>Межбюджетные трансферты, передаваемые бюджетам на развитие инфраструктуры дорожного хозяйства</t>
  </si>
  <si>
    <t>Межбюджетные трансферты, передаваемые бюджетам субъектов Российской Федерации на развитие инфраструктуры дорожного хозяйства</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</si>
  <si>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</si>
  <si>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</si>
  <si>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</si>
  <si>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</si>
  <si>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</si>
  <si>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</si>
  <si>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</si>
  <si>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00 2 04 00000 00 0000 000</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</si>
  <si>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</si>
  <si>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</si>
  <si>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</si>
  <si>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</si>
  <si>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</si>
  <si>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</si>
  <si>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000 2 18 55622 02 0000 150</t>
  </si>
  <si>
    <t>Доходы бюджетов субъектов Российской Федерации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</si>
  <si>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000 2 19 25256 02 0000 150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</si>
  <si>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</si>
  <si>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</si>
  <si>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</si>
  <si>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000 2 19 25412 02 0000 150</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</si>
  <si>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</si>
  <si>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</si>
  <si>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</si>
  <si>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</si>
  <si>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</si>
  <si>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Возврат остатков субсидий на обеспечение закупки авиационных работ в целях оказания медицинской помощи</t>
  </si>
  <si>
    <t>000 2 19 45620 02 0000 150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</si>
  <si>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 из бюджетов субъектов Российской Федерации</t>
  </si>
  <si>
    <t>000 2 19 45622 02 0000 150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</si>
  <si>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</si>
  <si>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000 2 19 45634 02 0000 150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</si>
  <si>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 из бюджетов субъектов Российской Федерации</t>
  </si>
  <si>
    <t>000 2 19 45697 02 0000 150</t>
  </si>
  <si>
    <t xml:space="preserve">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
</t>
  </si>
  <si>
    <t>Доходы областного бюджета за 1 квартал 2022 года в сравнении с аналогичным периодом 2021 года</t>
  </si>
  <si>
    <t>Кассовое исполнение
за 1 квартал
2021 года</t>
  </si>
  <si>
    <t>Темп 2022 к соответствующему периоду 2021, %</t>
  </si>
  <si>
    <t>000 1 08 02000 01 0000 110</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</si>
  <si>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t>
  </si>
  <si>
    <t>000 1 08 02020 01 0000 110</t>
  </si>
  <si>
    <t xml:space="preserve">  
Государственная пошлина по делам, рассматриваемым конституционными (уставными) судами субъектов Российской Федерации
</t>
  </si>
  <si>
    <t>000 1 09 04030 01 0000 110</t>
  </si>
  <si>
    <t>Налог на пользователей автомобильных дорог</t>
  </si>
  <si>
    <t xml:space="preserve"> 000 1 09 06000 02 0000 110</t>
  </si>
  <si>
    <t>Прочие налоги и сборы (по отмененным налогам и сборам субъектов Российской Федерации)</t>
  </si>
  <si>
    <t xml:space="preserve"> 000 1 09 06010 02 0000 110</t>
  </si>
  <si>
    <t>Налог с продаж</t>
  </si>
  <si>
    <t>000 1 12 01070 01 0000 120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</si>
  <si>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</si>
  <si>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</si>
  <si>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</si>
  <si>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000 1 16 07040 00 0000 140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</si>
  <si>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</si>
  <si>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000 1 16 07040 02 0000 140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</si>
  <si>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</si>
  <si>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000 1 16 10050 00 0000 140</t>
  </si>
  <si>
    <t>Платежи в целях возмещения убытков, причиненных уклонением от заключения государственного контракта</t>
  </si>
  <si>
    <t>000 1 16 10057 02 0000 140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</si>
  <si>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</si>
  <si>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</si>
  <si>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</si>
  <si>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</si>
  <si>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</si>
  <si>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000 2 02 25232 02 0000 150</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</si>
  <si>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</si>
  <si>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</si>
  <si>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</si>
  <si>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000 2 02 35137 02 0000 150</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</si>
  <si>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</si>
  <si>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</si>
  <si>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</si>
  <si>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000 2 02 35260 02 0000 150</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</si>
  <si>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</si>
  <si>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000 2 02 35270 00 0000 150</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</si>
  <si>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</si>
  <si>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000 2 02 35270 02 0000 150</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</si>
  <si>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</si>
  <si>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000 2 02 35280 00 0000 150</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</si>
  <si>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</si>
  <si>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000 2 02 35280 02 0000 150</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</si>
  <si>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</si>
  <si>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000 2 02 35380 00 0000 150</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</si>
  <si>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</si>
  <si>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000 2 02 35380 02 0000 150</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</si>
  <si>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</si>
  <si>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</si>
  <si>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</si>
  <si>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000 2 02 35430 02 0000 150</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</si>
  <si>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</si>
  <si>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</si>
  <si>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</si>
  <si>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000 2 02 45393 02 0000 150</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</si>
  <si>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</si>
  <si>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000 2 18 25243 02 0000 150</t>
  </si>
  <si>
    <t xml:space="preserve">  
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
</t>
  </si>
  <si>
    <t>000 2 18 45303 02 0000 150</t>
  </si>
  <si>
    <t xml:space="preserve">  
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
</t>
  </si>
  <si>
    <t>000 2 19 25018 02 0000 150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</si>
  <si>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</si>
  <si>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000 2 19 25043 02 0000 150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</si>
  <si>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</si>
  <si>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000 2 19 25053 02 0000 150</t>
  </si>
  <si>
    <t>Возврат остатков субсидий на поддержку начинающих фермеров из бюджетов субъектов Российской Федерации</t>
  </si>
  <si>
    <t>000 2 19 25054 02 0000 150</t>
  </si>
  <si>
    <t>Возврат остатков субсидий на развитие семейных животноводческих ферм из бюджетов субъектов Российской Федерации</t>
  </si>
  <si>
    <t>000 2 19 25064 02 0000 150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</si>
  <si>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</si>
  <si>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</si>
  <si>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</si>
  <si>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000 2 19 25243 02 0000 150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</si>
  <si>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
</t>
  </si>
  <si>
    <t>000 2 19 25302 02 0000 150</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</si>
  <si>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
</t>
  </si>
  <si>
    <t>000 2 19 25502 02 0000 150</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</si>
  <si>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
</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</si>
  <si>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</si>
  <si>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</si>
  <si>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000 2 19 35270 02 0000 150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</si>
  <si>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</si>
  <si>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000 2 19 45303 02 0000 150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</si>
  <si>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
</t>
  </si>
  <si>
    <t>000 2 19 45480 02 0000 150</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</si>
  <si>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
</t>
  </si>
  <si>
    <t>000 2 19 45833 02 0000 150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</si>
  <si>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
</t>
  </si>
  <si>
    <t>000 2 19 45836 02 0000 150</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</si>
  <si>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
</t>
  </si>
  <si>
    <t>000 2 19 45852 02 0000 150</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</si>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</sst>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49"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8"/>
      <color rgb="FF000000"/>
      <name val="Arial"/>
    </font>
    <font>
      <b/>
      <sz val="8"/>
      <color rgb="FF000000"/>
      <name val="Arial"/>
    </font>
    <font>
      <b/>
      <sz val="12"/>
      <color rgb="FF000000"/>
      <name val="Arial"/>
    </font>
    <font>
      <b/>
      <sz val="10"/>
      <color rgb="FF000000"/>
      <name val="Arial"/>
    </font>
    <font>
      <sz val="10"/>
      <color rgb="FF000000"/>
      <name val="Arial"/>
    </font>
    <font>
      <b/>
      <sz val="11"/>
      <color rgb="FF000000"/>
      <name val="Arial"/>
    </font>
    <font>
      <sz val="6"/>
      <color rgb="FF000000"/>
      <name val="Arial"/>
    </font>
    <font>
      <sz val="9"/>
      <color rgb="FF000000"/>
      <name val="Arial"/>
    </font>
    <font>
      <sz val="11"/>
      <color rgb="FF000000"/>
      <name val="Calibri"/>
      <scheme val="minor"/>
    </font>
    <font>
      <b/>
      <i/>
      <sz val="8"/>
      <color rgb="FF000000"/>
      <name val="Arial"/>
    </font>
    <font>
      <sz val="11"/>
      <color rgb="FF000000"/>
      <name val="Times New Roman"/>
    </font>
    <font>
      <sz val="11"/>
      <color rgb="FF000000"/>
      <name val="Arial"/>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781">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xf numFmtId="0" fontId="37" fillId="0" borderId="7">
      <alignment horizontal="left" wrapText="1" indent="2"/>
    </xf>
    <xf numFmtId="0" fontId="38" fillId="0" borderId="0"/>
    <xf numFmtId="0" fontId="39" fillId="0" borderId="0">
      <alignment horizontal="center" wrapText="1"/>
    </xf>
    <xf numFmtId="0" fontId="40" fillId="0" borderId="8"/>
    <xf numFmtId="0" fontId="40" fillId="0" borderId="0"/>
    <xf numFmtId="0" fontId="41" fillId="0" borderId="0"/>
    <xf numFmtId="0" fontId="39" fillId="0" borderId="0">
      <alignment horizontal="left" wrapText="1"/>
    </xf>
    <xf numFmtId="0" fontId="42" fillId="0" borderId="0"/>
    <xf numFmtId="0" fontId="40" fillId="0" borderId="9"/>
    <xf numFmtId="0" fontId="37" fillId="0" borderId="10">
      <alignment horizontal="center"/>
    </xf>
    <xf numFmtId="0" fontId="41" fillId="0" borderId="11"/>
    <xf numFmtId="0" fontId="37" fillId="0" borderId="0">
      <alignment horizontal="left"/>
    </xf>
    <xf numFmtId="0" fontId="43" fillId="0" borderId="0">
      <alignment horizontal="center" vertical="top"/>
    </xf>
    <xf numFmtId="49" fontId="44" fillId="0" borderId="12">
      <alignment horizontal="right"/>
    </xf>
    <xf numFmtId="49" fontId="41" fillId="0" borderId="13">
      <alignment horizontal="center"/>
    </xf>
    <xf numFmtId="0" fontId="41" fillId="0" borderId="14"/>
    <xf numFmtId="49" fontId="41" fillId="0" borderId="0"/>
    <xf numFmtId="49" fontId="37" fillId="0" borderId="0">
      <alignment horizontal="right"/>
    </xf>
    <xf numFmtId="0" fontId="37" fillId="0" borderId="0"/>
    <xf numFmtId="0" fontId="37" fillId="0" borderId="0">
      <alignment horizontal="center"/>
    </xf>
    <xf numFmtId="0" fontId="37" fillId="0" borderId="12">
      <alignment horizontal="right"/>
    </xf>
    <xf numFmtId="166" fontId="37" fillId="0" borderId="15">
      <alignment horizontal="center"/>
    </xf>
    <xf numFmtId="49" fontId="37" fillId="0" borderId="0"/>
    <xf numFmtId="0" fontId="37" fillId="0" borderId="0">
      <alignment horizontal="right"/>
    </xf>
    <xf numFmtId="0" fontId="37" fillId="0" borderId="16">
      <alignment horizontal="center"/>
    </xf>
    <xf numFmtId="0" fontId="37" fillId="0" borderId="8">
      <alignment wrapText="1"/>
    </xf>
    <xf numFmtId="49" fontId="37" fillId="0" borderId="17">
      <alignment horizontal="center"/>
    </xf>
    <xf numFmtId="0" fontId="37" fillId="0" borderId="18">
      <alignment wrapText="1"/>
    </xf>
    <xf numFmtId="49" fontId="37" fillId="0" borderId="15">
      <alignment horizontal="center"/>
    </xf>
    <xf numFmtId="0" fontId="37" fillId="0" borderId="19">
      <alignment horizontal="left"/>
    </xf>
    <xf numFmtId="49" fontId="37" fillId="0" borderId="19"/>
    <xf numFmtId="0" fontId="37" fillId="0" borderId="15">
      <alignment horizontal="center"/>
    </xf>
    <xf numFmtId="49" fontId="37" fillId="0" borderId="20">
      <alignment horizontal="center"/>
    </xf>
    <xf numFmtId="0" fontId="45" fillId="0" borderId="0"/>
    <xf numFmtId="0" fontId="45" fillId="0" borderId="21"/>
    <xf numFmtId="49" fontId="37" fillId="0" borderId="6">
      <alignment horizontal="center" vertical="center" wrapText="1"/>
    </xf>
    <xf numFmtId="49" fontId="37" fillId="0" borderId="10">
      <alignment horizontal="center" vertical="center" wrapText="1"/>
    </xf>
    <xf numFmtId="0" fontId="37" fillId="0" borderId="22">
      <alignment horizontal="left" wrapText="1"/>
    </xf>
    <xf numFmtId="49" fontId="37" fillId="0" borderId="23">
      <alignment horizontal="center" wrapText="1"/>
    </xf>
    <xf numFmtId="49" fontId="37" fillId="0" borderId="24">
      <alignment horizontal="center"/>
    </xf>
    <xf numFmtId="4" fontId="37" fillId="0" borderId="6">
      <alignment horizontal="right"/>
    </xf>
    <xf numFmtId="4" fontId="37" fillId="0" borderId="7">
      <alignment horizontal="right"/>
    </xf>
    <xf numFmtId="0" fontId="37" fillId="0" borderId="25">
      <alignment horizontal="left" wrapText="1"/>
    </xf>
    <xf numFmtId="0" fontId="37" fillId="0" borderId="26">
      <alignment horizontal="left" wrapText="1" indent="1"/>
    </xf>
    <xf numFmtId="49" fontId="37" fillId="0" borderId="27">
      <alignment horizontal="center" wrapText="1"/>
    </xf>
    <xf numFmtId="49" fontId="37" fillId="0" borderId="28">
      <alignment horizontal="center"/>
    </xf>
    <xf numFmtId="49" fontId="37" fillId="0" borderId="29">
      <alignment horizontal="center"/>
    </xf>
    <xf numFmtId="0" fontId="37" fillId="0" borderId="30">
      <alignment horizontal="left" wrapText="1" indent="1"/>
    </xf>
    <xf numFmtId="49" fontId="37" fillId="0" borderId="31">
      <alignment horizontal="center"/>
    </xf>
    <xf numFmtId="49" fontId="37" fillId="0" borderId="6">
      <alignment horizontal="center"/>
    </xf>
    <xf numFmtId="0" fontId="37" fillId="0" borderId="32">
      <alignment horizontal="left" wrapText="1" indent="2"/>
    </xf>
    <xf numFmtId="0" fontId="37" fillId="0" borderId="21"/>
    <xf numFmtId="0" fontId="37" fillId="3" borderId="21"/>
    <xf numFmtId="0" fontId="37" fillId="3" borderId="0"/>
    <xf numFmtId="0" fontId="37" fillId="0" borderId="0">
      <alignment horizontal="left" wrapText="1"/>
    </xf>
    <xf numFmtId="49" fontId="37" fillId="0" borderId="0">
      <alignment horizontal="center" wrapText="1"/>
    </xf>
    <xf numFmtId="49" fontId="37" fillId="0" borderId="0">
      <alignment horizontal="center"/>
    </xf>
    <xf numFmtId="0" fontId="37" fillId="0" borderId="8">
      <alignment horizontal="left"/>
    </xf>
    <xf numFmtId="49" fontId="37" fillId="0" borderId="8"/>
    <xf numFmtId="0" fontId="37" fillId="0" borderId="8"/>
    <xf numFmtId="0" fontId="41" fillId="0" borderId="8"/>
    <xf numFmtId="0" fontId="37" fillId="0" borderId="33">
      <alignment horizontal="left" wrapText="1"/>
    </xf>
    <xf numFmtId="49" fontId="37" fillId="0" borderId="24">
      <alignment horizontal="center" wrapText="1"/>
    </xf>
    <xf numFmtId="4" fontId="37" fillId="0" borderId="34">
      <alignment horizontal="right"/>
    </xf>
    <xf numFmtId="4" fontId="37" fillId="0" borderId="35">
      <alignment horizontal="right"/>
    </xf>
    <xf numFmtId="0" fontId="37" fillId="0" borderId="36">
      <alignment horizontal="left" wrapText="1"/>
    </xf>
    <xf numFmtId="49" fontId="37" fillId="0" borderId="31">
      <alignment horizontal="center" wrapText="1"/>
    </xf>
    <xf numFmtId="49" fontId="37" fillId="0" borderId="7">
      <alignment horizontal="center"/>
    </xf>
    <xf numFmtId="0" fontId="37" fillId="0" borderId="18"/>
    <xf numFmtId="0" fontId="37" fillId="0" borderId="37"/>
    <xf numFmtId="0" fontId="38" fillId="0" borderId="32">
      <alignment horizontal="left" wrapText="1"/>
    </xf>
    <xf numFmtId="0" fontId="37" fillId="0" borderId="38">
      <alignment horizontal="center" wrapText="1"/>
    </xf>
    <xf numFmtId="49" fontId="37" fillId="0" borderId="39">
      <alignment horizontal="center" wrapText="1"/>
    </xf>
    <xf numFmtId="4" fontId="37" fillId="0" borderId="24">
      <alignment horizontal="right"/>
    </xf>
    <xf numFmtId="4" fontId="37" fillId="0" borderId="40">
      <alignment horizontal="right"/>
    </xf>
    <xf numFmtId="0" fontId="38" fillId="0" borderId="15">
      <alignment horizontal="left" wrapText="1"/>
    </xf>
    <xf numFmtId="0" fontId="41" fillId="0" borderId="21"/>
    <xf numFmtId="0" fontId="37" fillId="0" borderId="0">
      <alignment horizontal="center" wrapText="1"/>
    </xf>
    <xf numFmtId="0" fontId="38" fillId="0" borderId="0">
      <alignment horizontal="center"/>
    </xf>
    <xf numFmtId="0" fontId="38" fillId="0" borderId="8"/>
    <xf numFmtId="49" fontId="37" fillId="0" borderId="8">
      <alignment horizontal="left"/>
    </xf>
    <xf numFmtId="0" fontId="37" fillId="0" borderId="26">
      <alignment horizontal="left" wrapText="1"/>
    </xf>
    <xf numFmtId="0" fontId="37" fillId="0" borderId="30">
      <alignment horizontal="left" wrapText="1"/>
    </xf>
    <xf numFmtId="0" fontId="41" fillId="0" borderId="28"/>
    <xf numFmtId="0" fontId="41" fillId="0" borderId="29"/>
    <xf numFmtId="0" fontId="37" fillId="0" borderId="33">
      <alignment horizontal="left" wrapText="1" indent="1"/>
    </xf>
    <xf numFmtId="49" fontId="37" fillId="0" borderId="41">
      <alignment horizontal="center" wrapText="1"/>
    </xf>
    <xf numFmtId="49" fontId="37" fillId="0" borderId="34">
      <alignment horizontal="center"/>
    </xf>
    <xf numFmtId="0" fontId="37" fillId="0" borderId="36">
      <alignment horizontal="left" wrapText="1" indent="1"/>
    </xf>
    <xf numFmtId="0" fontId="37" fillId="0" borderId="26">
      <alignment horizontal="left" wrapText="1" indent="2"/>
    </xf>
    <xf numFmtId="0" fontId="37" fillId="0" borderId="30">
      <alignment horizontal="left" wrapText="1" indent="2"/>
    </xf>
    <xf numFmtId="49" fontId="37" fillId="0" borderId="41">
      <alignment horizontal="center"/>
    </xf>
    <xf numFmtId="0" fontId="41" fillId="0" borderId="19"/>
    <xf numFmtId="0" fontId="38" fillId="0" borderId="42">
      <alignment horizontal="center" vertical="center" textRotation="90" wrapText="1"/>
    </xf>
    <xf numFmtId="0" fontId="37" fillId="0" borderId="6">
      <alignment horizontal="center" vertical="top" wrapText="1"/>
    </xf>
    <xf numFmtId="0" fontId="37" fillId="0" borderId="6">
      <alignment horizontal="center" vertical="top"/>
    </xf>
    <xf numFmtId="49" fontId="37" fillId="0" borderId="6">
      <alignment horizontal="center" vertical="top" wrapText="1"/>
    </xf>
    <xf numFmtId="0" fontId="38" fillId="0" borderId="43"/>
    <xf numFmtId="49" fontId="38" fillId="0" borderId="23">
      <alignment horizontal="center"/>
    </xf>
    <xf numFmtId="0" fontId="45" fillId="0" borderId="14"/>
    <xf numFmtId="49" fontId="46" fillId="0" borderId="44">
      <alignment horizontal="left" vertical="center" wrapText="1"/>
    </xf>
    <xf numFmtId="49" fontId="38" fillId="0" borderId="31">
      <alignment horizontal="center" vertical="center" wrapText="1"/>
    </xf>
    <xf numFmtId="49" fontId="37" fillId="0" borderId="45">
      <alignment horizontal="left" vertical="center" wrapText="1" indent="2"/>
    </xf>
    <xf numFmtId="49" fontId="37" fillId="0" borderId="27">
      <alignment horizontal="center" vertical="center" wrapText="1"/>
    </xf>
    <xf numFmtId="0" fontId="37" fillId="0" borderId="28"/>
    <xf numFmtId="4" fontId="37" fillId="0" borderId="28">
      <alignment horizontal="right"/>
    </xf>
    <xf numFmtId="4" fontId="37" fillId="0" borderId="29">
      <alignment horizontal="right"/>
    </xf>
    <xf numFmtId="49" fontId="37" fillId="0" borderId="46">
      <alignment horizontal="left" vertical="center" wrapText="1" indent="3"/>
    </xf>
    <xf numFmtId="49" fontId="37" fillId="0" borderId="41">
      <alignment horizontal="center" vertical="center" wrapText="1"/>
    </xf>
    <xf numFmtId="49" fontId="37" fillId="0" borderId="44">
      <alignment horizontal="left" vertical="center" wrapText="1" indent="3"/>
    </xf>
    <xf numFmtId="49" fontId="37" fillId="0" borderId="31">
      <alignment horizontal="center" vertical="center" wrapText="1"/>
    </xf>
    <xf numFmtId="49" fontId="37" fillId="0" borderId="47">
      <alignment horizontal="left" vertical="center" wrapText="1" indent="3"/>
    </xf>
    <xf numFmtId="0" fontId="46" fillId="0" borderId="43">
      <alignment horizontal="left" vertical="center" wrapText="1"/>
    </xf>
    <xf numFmtId="49" fontId="37" fillId="0" borderId="48">
      <alignment horizontal="center" vertical="center" wrapText="1"/>
    </xf>
    <xf numFmtId="4" fontId="37" fillId="0" borderId="10">
      <alignment horizontal="right"/>
    </xf>
    <xf numFmtId="4" fontId="37" fillId="0" borderId="49">
      <alignment horizontal="right"/>
    </xf>
    <xf numFmtId="0" fontId="38" fillId="0" borderId="19">
      <alignment horizontal="center" vertical="center" textRotation="90" wrapText="1"/>
    </xf>
    <xf numFmtId="49" fontId="37" fillId="0" borderId="19">
      <alignment horizontal="left" vertical="center" wrapText="1" indent="3"/>
    </xf>
    <xf numFmtId="49" fontId="37" fillId="0" borderId="21">
      <alignment horizontal="center" vertical="center" wrapText="1"/>
    </xf>
    <xf numFmtId="4" fontId="37" fillId="0" borderId="21">
      <alignment horizontal="right"/>
    </xf>
    <xf numFmtId="0" fontId="37" fillId="0" borderId="0">
      <alignment vertical="center"/>
    </xf>
    <xf numFmtId="49" fontId="37" fillId="0" borderId="0">
      <alignment horizontal="left" vertical="center" wrapText="1" indent="3"/>
    </xf>
    <xf numFmtId="49" fontId="37" fillId="0" borderId="0">
      <alignment horizontal="center" vertical="center" wrapText="1"/>
    </xf>
    <xf numFmtId="4" fontId="37" fillId="0" borderId="0">
      <alignment horizontal="right" shrinkToFit="1"/>
    </xf>
    <xf numFmtId="0" fontId="38" fillId="0" borderId="8">
      <alignment horizontal="center" vertical="center" textRotation="90" wrapText="1"/>
    </xf>
    <xf numFmtId="49" fontId="37" fillId="0" borderId="8">
      <alignment horizontal="left" vertical="center" wrapText="1" indent="3"/>
    </xf>
    <xf numFmtId="49" fontId="37" fillId="0" borderId="8">
      <alignment horizontal="center" vertical="center" wrapText="1"/>
    </xf>
    <xf numFmtId="4" fontId="37" fillId="0" borderId="8">
      <alignment horizontal="right"/>
    </xf>
    <xf numFmtId="49" fontId="38" fillId="0" borderId="23">
      <alignment horizontal="center" vertical="center" wrapText="1"/>
    </xf>
    <xf numFmtId="0" fontId="37" fillId="0" borderId="29"/>
    <xf numFmtId="0" fontId="38" fillId="0" borderId="19">
      <alignment horizontal="center" vertical="center" textRotation="90"/>
    </xf>
    <xf numFmtId="0" fontId="38" fillId="0" borderId="8">
      <alignment horizontal="center" vertical="center" textRotation="90"/>
    </xf>
    <xf numFmtId="0" fontId="38" fillId="0" borderId="42">
      <alignment horizontal="center" vertical="center" textRotation="90"/>
    </xf>
    <xf numFmtId="49" fontId="46" fillId="0" borderId="43">
      <alignment horizontal="left" vertical="center" wrapText="1"/>
    </xf>
    <xf numFmtId="0" fontId="38" fillId="0" borderId="6">
      <alignment horizontal="center" vertical="center" textRotation="90"/>
    </xf>
    <xf numFmtId="0" fontId="38" fillId="0" borderId="23">
      <alignment horizontal="center" vertical="center"/>
    </xf>
    <xf numFmtId="0" fontId="37" fillId="0" borderId="44">
      <alignment horizontal="left" vertical="center" wrapText="1"/>
    </xf>
    <xf numFmtId="0" fontId="37" fillId="0" borderId="27">
      <alignment horizontal="center" vertical="center"/>
    </xf>
    <xf numFmtId="0" fontId="37" fillId="0" borderId="41">
      <alignment horizontal="center" vertical="center"/>
    </xf>
    <xf numFmtId="0" fontId="37" fillId="0" borderId="31">
      <alignment horizontal="center" vertical="center"/>
    </xf>
    <xf numFmtId="0" fontId="37" fillId="0" borderId="47">
      <alignment horizontal="left" vertical="center" wrapText="1"/>
    </xf>
    <xf numFmtId="0" fontId="38" fillId="0" borderId="31">
      <alignment horizontal="center" vertical="center"/>
    </xf>
    <xf numFmtId="0" fontId="37" fillId="0" borderId="48">
      <alignment horizontal="center" vertical="center"/>
    </xf>
    <xf numFmtId="49" fontId="38" fillId="0" borderId="23">
      <alignment horizontal="center" vertical="center"/>
    </xf>
    <xf numFmtId="49" fontId="37" fillId="0" borderId="44">
      <alignment horizontal="left" vertical="center" wrapText="1"/>
    </xf>
    <xf numFmtId="49" fontId="37" fillId="0" borderId="27">
      <alignment horizontal="center" vertical="center"/>
    </xf>
    <xf numFmtId="49" fontId="37" fillId="0" borderId="41">
      <alignment horizontal="center" vertical="center"/>
    </xf>
    <xf numFmtId="49" fontId="37" fillId="0" borderId="31">
      <alignment horizontal="center" vertical="center"/>
    </xf>
    <xf numFmtId="49" fontId="37" fillId="0" borderId="47">
      <alignment horizontal="left" vertical="center" wrapText="1"/>
    </xf>
    <xf numFmtId="49" fontId="37" fillId="0" borderId="48">
      <alignment horizontal="center" vertical="center"/>
    </xf>
    <xf numFmtId="49" fontId="37" fillId="0" borderId="8">
      <alignment horizontal="center" wrapText="1"/>
    </xf>
    <xf numFmtId="0" fontId="37" fillId="0" borderId="8">
      <alignment horizontal="center"/>
    </xf>
    <xf numFmtId="49" fontId="37" fillId="0" borderId="0">
      <alignment horizontal="left"/>
    </xf>
    <xf numFmtId="0" fontId="37" fillId="0" borderId="19">
      <alignment horizontal="center"/>
    </xf>
    <xf numFmtId="49" fontId="37" fillId="0" borderId="19">
      <alignment horizontal="center"/>
    </xf>
    <xf numFmtId="0" fontId="47" fillId="0" borderId="8">
      <alignment wrapText="1"/>
    </xf>
    <xf numFmtId="0" fontId="48" fillId="0" borderId="8"/>
    <xf numFmtId="0" fontId="47" fillId="0" borderId="6">
      <alignment wrapText="1"/>
    </xf>
    <xf numFmtId="0" fontId="47" fillId="0" borderId="19">
      <alignment wrapText="1"/>
    </xf>
    <xf numFmtId="0" fontId="48" fillId="0" borderId="19"/>
    <xf numFmtId="0" fontId="45" fillId="0" borderId="0"/>
    <xf numFmtId="0" fontId="45" fillId="0" borderId="0"/>
    <xf numFmtId="0" fontId="41" fillId="4" borderId="0"/>
    <xf numFmtId="0" fontId="45" fillId="0" borderId="0"/>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cellStyleXfs>
  <cellXfs count="157">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0" xfId="0" applyNumberFormat="1" applyFont="1" applyFill="1" applyAlignment="1">
      <alignment horizontal="left" vertical="top"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11" fillId="0" borderId="2" xfId="2" applyNumberFormat="1" applyFont="1" applyFill="1" applyBorder="1" applyAlignment="1" applyProtection="1">
      <alignment horizontal="left" vertical="center" wrapText="1"/>
    </xf>
    <xf numFmtId="0" fontId="4" fillId="0" borderId="2" xfId="0" quotePrefix="1" applyNumberFormat="1" applyFont="1" applyFill="1" applyBorder="1" applyAlignment="1">
      <alignment horizontal="center" vertical="center" wrapText="1"/>
    </xf>
    <xf numFmtId="0" fontId="11" fillId="0" borderId="2" xfId="2" applyNumberFormat="1" applyFont="1" applyFill="1" applyBorder="1" applyAlignment="1" applyProtection="1">
      <alignment horizontal="lef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4" fontId="4" fillId="0" borderId="2" xfId="0" applyNumberFormat="1" applyFont="1" applyFill="1" applyBorder="1" applyAlignment="1">
      <alignment horizontal="righ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top" wrapText="1"/>
    </xf>
  </cellXfs>
  <cellStyles count="781">
    <cellStyle name="br" xfId="174"/>
    <cellStyle name="col" xfId="173"/>
    <cellStyle name="style0" xfId="175"/>
    <cellStyle name="style0 2" xfId="515"/>
    <cellStyle name="style0 3" xfId="678"/>
    <cellStyle name="td" xfId="176"/>
    <cellStyle name="td 2" xfId="514"/>
    <cellStyle name="td 3" xfId="679"/>
    <cellStyle name="tr" xfId="172"/>
    <cellStyle name="xl100" xfId="91"/>
    <cellStyle name="xl100 2" xfId="242"/>
    <cellStyle name="xl100 3" xfId="382"/>
    <cellStyle name="xl100 4" xfId="597"/>
    <cellStyle name="xl101" xfId="97"/>
    <cellStyle name="xl101 2" xfId="247"/>
    <cellStyle name="xl101 3" xfId="388"/>
    <cellStyle name="xl101 4" xfId="603"/>
    <cellStyle name="xl101 5" xfId="730"/>
    <cellStyle name="xl102" xfId="93"/>
    <cellStyle name="xl102 2" xfId="257"/>
    <cellStyle name="xl102 3" xfId="516"/>
    <cellStyle name="xl102 4" xfId="599"/>
    <cellStyle name="xl102 5" xfId="728"/>
    <cellStyle name="xl103" xfId="101"/>
    <cellStyle name="xl103 2" xfId="261"/>
    <cellStyle name="xl103 3" xfId="509"/>
    <cellStyle name="xl103 4" xfId="607"/>
    <cellStyle name="xl103 5" xfId="734"/>
    <cellStyle name="xl104" xfId="104"/>
    <cellStyle name="xl104 2" xfId="269"/>
    <cellStyle name="xl104 3" xfId="471"/>
    <cellStyle name="xl104 4" xfId="610"/>
    <cellStyle name="xl105" xfId="89"/>
    <cellStyle name="xl105 2" xfId="264"/>
    <cellStyle name="xl105 3" xfId="446"/>
    <cellStyle name="xl105 4" xfId="595"/>
    <cellStyle name="xl105 5" xfId="726"/>
    <cellStyle name="xl106" xfId="92"/>
    <cellStyle name="xl106 2" xfId="272"/>
    <cellStyle name="xl106 3" xfId="506"/>
    <cellStyle name="xl106 4" xfId="598"/>
    <cellStyle name="xl106 5" xfId="727"/>
    <cellStyle name="xl107" xfId="98"/>
    <cellStyle name="xl107 2" xfId="275"/>
    <cellStyle name="xl107 3" xfId="508"/>
    <cellStyle name="xl107 4" xfId="604"/>
    <cellStyle name="xl107 5" xfId="731"/>
    <cellStyle name="xl108" xfId="103"/>
    <cellStyle name="xl108 2" xfId="259"/>
    <cellStyle name="xl108 3" xfId="474"/>
    <cellStyle name="xl108 4" xfId="609"/>
    <cellStyle name="xl108 5" xfId="736"/>
    <cellStyle name="xl109" xfId="90"/>
    <cellStyle name="xl109 2" xfId="262"/>
    <cellStyle name="xl109 3" xfId="455"/>
    <cellStyle name="xl109 4" xfId="596"/>
    <cellStyle name="xl110" xfId="99"/>
    <cellStyle name="xl110 2" xfId="270"/>
    <cellStyle name="xl110 3" xfId="434"/>
    <cellStyle name="xl110 4" xfId="605"/>
    <cellStyle name="xl110 5" xfId="732"/>
    <cellStyle name="xl111" xfId="100"/>
    <cellStyle name="xl111 2" xfId="274"/>
    <cellStyle name="xl111 3" xfId="511"/>
    <cellStyle name="xl111 4" xfId="606"/>
    <cellStyle name="xl111 5" xfId="733"/>
    <cellStyle name="xl112" xfId="94"/>
    <cellStyle name="xl112 2" xfId="260"/>
    <cellStyle name="xl112 3" xfId="435"/>
    <cellStyle name="xl112 4" xfId="600"/>
    <cellStyle name="xl112 5" xfId="729"/>
    <cellStyle name="xl113" xfId="102"/>
    <cellStyle name="xl113 2" xfId="263"/>
    <cellStyle name="xl113 3" xfId="488"/>
    <cellStyle name="xl113 4" xfId="608"/>
    <cellStyle name="xl113 5" xfId="735"/>
    <cellStyle name="xl114" xfId="95"/>
    <cellStyle name="xl114 2" xfId="265"/>
    <cellStyle name="xl114 3" xfId="485"/>
    <cellStyle name="xl114 4" xfId="601"/>
    <cellStyle name="xl115" xfId="96"/>
    <cellStyle name="xl115 2" xfId="271"/>
    <cellStyle name="xl115 3" xfId="504"/>
    <cellStyle name="xl115 4" xfId="602"/>
    <cellStyle name="xl116" xfId="105"/>
    <cellStyle name="xl116 2" xfId="266"/>
    <cellStyle name="xl116 3" xfId="480"/>
    <cellStyle name="xl116 4" xfId="611"/>
    <cellStyle name="xl117" xfId="128"/>
    <cellStyle name="xl117 2" xfId="273"/>
    <cellStyle name="xl117 3" xfId="503"/>
    <cellStyle name="xl117 4" xfId="634"/>
    <cellStyle name="xl118" xfId="132"/>
    <cellStyle name="xl118 2" xfId="267"/>
    <cellStyle name="xl118 3" xfId="476"/>
    <cellStyle name="xl118 4" xfId="638"/>
    <cellStyle name="xl118 5" xfId="756"/>
    <cellStyle name="xl119" xfId="136"/>
    <cellStyle name="xl119 2" xfId="268"/>
    <cellStyle name="xl119 3" xfId="473"/>
    <cellStyle name="xl119 4" xfId="642"/>
    <cellStyle name="xl120" xfId="142"/>
    <cellStyle name="xl120 2" xfId="277"/>
    <cellStyle name="xl120 3" xfId="502"/>
    <cellStyle name="xl120 4" xfId="648"/>
    <cellStyle name="xl121" xfId="143"/>
    <cellStyle name="xl121 2" xfId="301"/>
    <cellStyle name="xl121 3" xfId="468"/>
    <cellStyle name="xl121 4" xfId="649"/>
    <cellStyle name="xl122" xfId="144"/>
    <cellStyle name="xl122 2" xfId="305"/>
    <cellStyle name="xl122 3" xfId="453"/>
    <cellStyle name="xl122 4" xfId="650"/>
    <cellStyle name="xl123" xfId="146"/>
    <cellStyle name="xl123 2" xfId="309"/>
    <cellStyle name="xl123 3" xfId="441"/>
    <cellStyle name="xl123 4" xfId="652"/>
    <cellStyle name="xl124" xfId="167"/>
    <cellStyle name="xl124 2" xfId="326"/>
    <cellStyle name="xl124 3" xfId="437"/>
    <cellStyle name="xl124 4" xfId="673"/>
    <cellStyle name="xl125" xfId="170"/>
    <cellStyle name="xl125 2" xfId="328"/>
    <cellStyle name="xl125 3" xfId="510"/>
    <cellStyle name="xl125 4" xfId="676"/>
    <cellStyle name="xl126" xfId="106"/>
    <cellStyle name="xl126 2" xfId="329"/>
    <cellStyle name="xl126 3" xfId="507"/>
    <cellStyle name="xl126 4" xfId="612"/>
    <cellStyle name="xl126 5" xfId="737"/>
    <cellStyle name="xl127" xfId="109"/>
    <cellStyle name="xl127 2" xfId="276"/>
    <cellStyle name="xl127 3" xfId="505"/>
    <cellStyle name="xl127 4" xfId="615"/>
    <cellStyle name="xl128" xfId="112"/>
    <cellStyle name="xl128 2" xfId="334"/>
    <cellStyle name="xl128 3" xfId="481"/>
    <cellStyle name="xl128 4" xfId="618"/>
    <cellStyle name="xl129" xfId="114"/>
    <cellStyle name="xl129 2" xfId="352"/>
    <cellStyle name="xl129 3" xfId="427"/>
    <cellStyle name="xl129 4" xfId="620"/>
    <cellStyle name="xl129 5" xfId="740"/>
    <cellStyle name="xl130" xfId="119"/>
    <cellStyle name="xl130 2" xfId="355"/>
    <cellStyle name="xl130 3" xfId="416"/>
    <cellStyle name="xl130 4" xfId="625"/>
    <cellStyle name="xl130 5" xfId="745"/>
    <cellStyle name="xl131" xfId="121"/>
    <cellStyle name="xl131 2" xfId="278"/>
    <cellStyle name="xl131 3" xfId="487"/>
    <cellStyle name="xl131 4" xfId="627"/>
    <cellStyle name="xl131 5" xfId="747"/>
    <cellStyle name="xl132" xfId="123"/>
    <cellStyle name="xl132 2" xfId="282"/>
    <cellStyle name="xl132 3" xfId="463"/>
    <cellStyle name="xl132 4" xfId="629"/>
    <cellStyle name="xl132 5" xfId="749"/>
    <cellStyle name="xl133" xfId="124"/>
    <cellStyle name="xl133 2" xfId="285"/>
    <cellStyle name="xl133 3" xfId="444"/>
    <cellStyle name="xl133 4" xfId="630"/>
    <cellStyle name="xl134" xfId="129"/>
    <cellStyle name="xl134 2" xfId="287"/>
    <cellStyle name="xl134 3" xfId="501"/>
    <cellStyle name="xl134 4" xfId="635"/>
    <cellStyle name="xl134 5" xfId="753"/>
    <cellStyle name="xl135" xfId="133"/>
    <cellStyle name="xl135 2" xfId="292"/>
    <cellStyle name="xl135 3" xfId="496"/>
    <cellStyle name="xl135 4" xfId="639"/>
    <cellStyle name="xl135 5" xfId="757"/>
    <cellStyle name="xl136" xfId="137"/>
    <cellStyle name="xl136 2" xfId="294"/>
    <cellStyle name="xl136 3" xfId="494"/>
    <cellStyle name="xl136 4" xfId="643"/>
    <cellStyle name="xl136 5" xfId="760"/>
    <cellStyle name="xl137" xfId="145"/>
    <cellStyle name="xl137 2" xfId="296"/>
    <cellStyle name="xl137 3" xfId="492"/>
    <cellStyle name="xl137 4" xfId="651"/>
    <cellStyle name="xl138" xfId="148"/>
    <cellStyle name="xl138 2" xfId="297"/>
    <cellStyle name="xl138 3" xfId="491"/>
    <cellStyle name="xl138 4" xfId="654"/>
    <cellStyle name="xl138 5" xfId="764"/>
    <cellStyle name="xl139" xfId="152"/>
    <cellStyle name="xl139 2" xfId="302"/>
    <cellStyle name="xl139 3" xfId="466"/>
    <cellStyle name="xl139 4" xfId="658"/>
    <cellStyle name="xl139 5" xfId="768"/>
    <cellStyle name="xl140" xfId="156"/>
    <cellStyle name="xl140 2" xfId="306"/>
    <cellStyle name="xl140 3" xfId="450"/>
    <cellStyle name="xl140 4" xfId="662"/>
    <cellStyle name="xl140 5" xfId="770"/>
    <cellStyle name="xl141" xfId="160"/>
    <cellStyle name="xl141 2" xfId="310"/>
    <cellStyle name="xl141 3" xfId="438"/>
    <cellStyle name="xl141 4" xfId="666"/>
    <cellStyle name="xl141 5" xfId="774"/>
    <cellStyle name="xl142" xfId="110"/>
    <cellStyle name="xl142 2" xfId="314"/>
    <cellStyle name="xl142 3" xfId="475"/>
    <cellStyle name="xl142 4" xfId="616"/>
    <cellStyle name="xl143" xfId="113"/>
    <cellStyle name="xl143 2" xfId="317"/>
    <cellStyle name="xl143 3" xfId="465"/>
    <cellStyle name="xl143 4" xfId="619"/>
    <cellStyle name="xl144" xfId="115"/>
    <cellStyle name="xl144 2" xfId="320"/>
    <cellStyle name="xl144 3" xfId="452"/>
    <cellStyle name="xl144 4" xfId="621"/>
    <cellStyle name="xl144 5" xfId="741"/>
    <cellStyle name="xl145" xfId="120"/>
    <cellStyle name="xl145 2" xfId="322"/>
    <cellStyle name="xl145 3" xfId="449"/>
    <cellStyle name="xl145 4" xfId="626"/>
    <cellStyle name="xl145 5" xfId="746"/>
    <cellStyle name="xl146" xfId="122"/>
    <cellStyle name="xl146 2" xfId="323"/>
    <cellStyle name="xl146 3" xfId="447"/>
    <cellStyle name="xl146 4" xfId="628"/>
    <cellStyle name="xl146 5" xfId="748"/>
    <cellStyle name="xl147" xfId="125"/>
    <cellStyle name="xl147 2" xfId="335"/>
    <cellStyle name="xl147 3" xfId="464"/>
    <cellStyle name="xl147 4" xfId="631"/>
    <cellStyle name="xl147 5" xfId="750"/>
    <cellStyle name="xl148" xfId="130"/>
    <cellStyle name="xl148 2" xfId="283"/>
    <cellStyle name="xl148 3" xfId="459"/>
    <cellStyle name="xl148 4" xfId="636"/>
    <cellStyle name="xl148 5" xfId="754"/>
    <cellStyle name="xl149" xfId="134"/>
    <cellStyle name="xl149 2" xfId="286"/>
    <cellStyle name="xl149 3" xfId="436"/>
    <cellStyle name="xl149 4" xfId="640"/>
    <cellStyle name="xl149 5" xfId="758"/>
    <cellStyle name="xl150" xfId="138"/>
    <cellStyle name="xl150 2" xfId="288"/>
    <cellStyle name="xl150 3" xfId="500"/>
    <cellStyle name="xl150 4" xfId="644"/>
    <cellStyle name="xl150 5" xfId="761"/>
    <cellStyle name="xl151" xfId="140"/>
    <cellStyle name="xl151 2" xfId="293"/>
    <cellStyle name="xl151 3" xfId="495"/>
    <cellStyle name="xl151 4" xfId="646"/>
    <cellStyle name="xl152" xfId="147"/>
    <cellStyle name="xl152 2" xfId="295"/>
    <cellStyle name="xl152 3" xfId="493"/>
    <cellStyle name="xl152 4" xfId="653"/>
    <cellStyle name="xl153" xfId="149"/>
    <cellStyle name="xl153 2" xfId="298"/>
    <cellStyle name="xl153 3" xfId="486"/>
    <cellStyle name="xl153 4" xfId="655"/>
    <cellStyle name="xl153 5" xfId="765"/>
    <cellStyle name="xl154" xfId="150"/>
    <cellStyle name="xl154 2" xfId="303"/>
    <cellStyle name="xl154 3" xfId="462"/>
    <cellStyle name="xl154 4" xfId="656"/>
    <cellStyle name="xl154 5" xfId="766"/>
    <cellStyle name="xl155" xfId="151"/>
    <cellStyle name="xl155 2" xfId="307"/>
    <cellStyle name="xl155 3" xfId="448"/>
    <cellStyle name="xl155 4" xfId="657"/>
    <cellStyle name="xl155 5" xfId="767"/>
    <cellStyle name="xl156" xfId="153"/>
    <cellStyle name="xl156 2" xfId="311"/>
    <cellStyle name="xl156 3" xfId="490"/>
    <cellStyle name="xl156 4" xfId="659"/>
    <cellStyle name="xl157" xfId="154"/>
    <cellStyle name="xl157 2" xfId="313"/>
    <cellStyle name="xl157 3" xfId="477"/>
    <cellStyle name="xl157 4" xfId="660"/>
    <cellStyle name="xl157 5" xfId="769"/>
    <cellStyle name="xl158" xfId="155"/>
    <cellStyle name="xl158 2" xfId="315"/>
    <cellStyle name="xl158 3" xfId="472"/>
    <cellStyle name="xl158 4" xfId="661"/>
    <cellStyle name="xl159" xfId="157"/>
    <cellStyle name="xl159 2" xfId="324"/>
    <cellStyle name="xl159 3" xfId="442"/>
    <cellStyle name="xl159 4" xfId="663"/>
    <cellStyle name="xl159 5" xfId="771"/>
    <cellStyle name="xl160" xfId="158"/>
    <cellStyle name="xl160 2" xfId="331"/>
    <cellStyle name="xl160 3" xfId="431"/>
    <cellStyle name="xl160 4" xfId="664"/>
    <cellStyle name="xl160 5" xfId="772"/>
    <cellStyle name="xl161" xfId="159"/>
    <cellStyle name="xl161 2" xfId="336"/>
    <cellStyle name="xl161 3" xfId="460"/>
    <cellStyle name="xl161 4" xfId="665"/>
    <cellStyle name="xl161 5" xfId="773"/>
    <cellStyle name="xl162" xfId="161"/>
    <cellStyle name="xl162 2" xfId="337"/>
    <cellStyle name="xl162 3" xfId="456"/>
    <cellStyle name="xl162 4" xfId="667"/>
    <cellStyle name="xl162 5" xfId="775"/>
    <cellStyle name="xl163" xfId="108"/>
    <cellStyle name="xl163 2" xfId="338"/>
    <cellStyle name="xl163 3" xfId="432"/>
    <cellStyle name="xl163 4" xfId="614"/>
    <cellStyle name="xl163 5" xfId="739"/>
    <cellStyle name="xl164" xfId="116"/>
    <cellStyle name="xl164 2" xfId="339"/>
    <cellStyle name="xl164 3" xfId="423"/>
    <cellStyle name="xl164 4" xfId="622"/>
    <cellStyle name="xl164 5" xfId="742"/>
    <cellStyle name="xl165" xfId="126"/>
    <cellStyle name="xl165 2" xfId="340"/>
    <cellStyle name="xl165 3" xfId="422"/>
    <cellStyle name="xl165 4" xfId="632"/>
    <cellStyle name="xl165 5" xfId="751"/>
    <cellStyle name="xl166" xfId="131"/>
    <cellStyle name="xl166 2" xfId="341"/>
    <cellStyle name="xl166 3" xfId="428"/>
    <cellStyle name="xl166 4" xfId="637"/>
    <cellStyle name="xl166 5" xfId="755"/>
    <cellStyle name="xl167" xfId="135"/>
    <cellStyle name="xl167 2" xfId="342"/>
    <cellStyle name="xl167 3" xfId="421"/>
    <cellStyle name="xl167 4" xfId="641"/>
    <cellStyle name="xl167 5" xfId="759"/>
    <cellStyle name="xl168" xfId="139"/>
    <cellStyle name="xl168 2" xfId="343"/>
    <cellStyle name="xl168 3" xfId="426"/>
    <cellStyle name="xl168 4" xfId="645"/>
    <cellStyle name="xl168 5" xfId="762"/>
    <cellStyle name="xl169" xfId="162"/>
    <cellStyle name="xl169 2" xfId="344"/>
    <cellStyle name="xl169 3" xfId="420"/>
    <cellStyle name="xl169 4" xfId="668"/>
    <cellStyle name="xl169 5" xfId="776"/>
    <cellStyle name="xl170" xfId="165"/>
    <cellStyle name="xl170 2" xfId="345"/>
    <cellStyle name="xl170 3" xfId="418"/>
    <cellStyle name="xl170 4" xfId="671"/>
    <cellStyle name="xl170 5" xfId="779"/>
    <cellStyle name="xl171" xfId="168"/>
    <cellStyle name="xl171 2" xfId="346"/>
    <cellStyle name="xl171 3" xfId="415"/>
    <cellStyle name="xl171 4" xfId="674"/>
    <cellStyle name="xl172" xfId="171"/>
    <cellStyle name="xl172 2" xfId="281"/>
    <cellStyle name="xl172 3" xfId="467"/>
    <cellStyle name="xl172 4" xfId="677"/>
    <cellStyle name="xl173" xfId="163"/>
    <cellStyle name="xl173 2" xfId="289"/>
    <cellStyle name="xl173 3" xfId="499"/>
    <cellStyle name="xl173 4" xfId="669"/>
    <cellStyle name="xl173 5" xfId="777"/>
    <cellStyle name="xl174" xfId="166"/>
    <cellStyle name="xl174 2" xfId="299"/>
    <cellStyle name="xl174 3" xfId="479"/>
    <cellStyle name="xl174 4" xfId="672"/>
    <cellStyle name="xl174 5" xfId="780"/>
    <cellStyle name="xl175" xfId="164"/>
    <cellStyle name="xl175 2" xfId="304"/>
    <cellStyle name="xl175 3" xfId="458"/>
    <cellStyle name="xl175 4" xfId="670"/>
    <cellStyle name="xl175 5" xfId="778"/>
    <cellStyle name="xl176" xfId="117"/>
    <cellStyle name="xl176 2" xfId="308"/>
    <cellStyle name="xl176 3" xfId="443"/>
    <cellStyle name="xl176 4" xfId="623"/>
    <cellStyle name="xl176 5" xfId="743"/>
    <cellStyle name="xl177" xfId="107"/>
    <cellStyle name="xl177 2" xfId="312"/>
    <cellStyle name="xl177 3" xfId="478"/>
    <cellStyle name="xl177 4" xfId="613"/>
    <cellStyle name="xl177 5" xfId="738"/>
    <cellStyle name="xl178" xfId="118"/>
    <cellStyle name="xl178 2" xfId="327"/>
    <cellStyle name="xl178 3" xfId="433"/>
    <cellStyle name="xl178 4" xfId="624"/>
    <cellStyle name="xl178 5" xfId="744"/>
    <cellStyle name="xl179" xfId="127"/>
    <cellStyle name="xl179 2" xfId="290"/>
    <cellStyle name="xl179 3" xfId="498"/>
    <cellStyle name="xl179 4" xfId="633"/>
    <cellStyle name="xl179 5" xfId="752"/>
    <cellStyle name="xl180" xfId="141"/>
    <cellStyle name="xl180 2" xfId="332"/>
    <cellStyle name="xl180 3" xfId="484"/>
    <cellStyle name="xl180 4" xfId="647"/>
    <cellStyle name="xl180 5" xfId="763"/>
    <cellStyle name="xl181" xfId="169"/>
    <cellStyle name="xl181 2" xfId="347"/>
    <cellStyle name="xl181 3" xfId="429"/>
    <cellStyle name="xl181 4" xfId="675"/>
    <cellStyle name="xl182" xfId="111"/>
    <cellStyle name="xl182 2" xfId="350"/>
    <cellStyle name="xl182 3" xfId="414"/>
    <cellStyle name="xl182 4" xfId="617"/>
    <cellStyle name="xl183" xfId="353"/>
    <cellStyle name="xl183 2" xfId="419"/>
    <cellStyle name="xl184" xfId="356"/>
    <cellStyle name="xl184 2" xfId="412"/>
    <cellStyle name="xl185" xfId="348"/>
    <cellStyle name="xl185 2" xfId="425"/>
    <cellStyle name="xl186" xfId="351"/>
    <cellStyle name="xl186 2" xfId="430"/>
    <cellStyle name="xl187" xfId="349"/>
    <cellStyle name="xl187 2" xfId="417"/>
    <cellStyle name="xl188" xfId="279"/>
    <cellStyle name="xl188 2" xfId="445"/>
    <cellStyle name="xl189" xfId="316"/>
    <cellStyle name="xl189 2" xfId="469"/>
    <cellStyle name="xl190" xfId="318"/>
    <cellStyle name="xl190 2" xfId="461"/>
    <cellStyle name="xl191" xfId="321"/>
    <cellStyle name="xl191 2" xfId="451"/>
    <cellStyle name="xl192" xfId="325"/>
    <cellStyle name="xl192 2" xfId="440"/>
    <cellStyle name="xl193" xfId="330"/>
    <cellStyle name="xl193 2" xfId="489"/>
    <cellStyle name="xl194" xfId="291"/>
    <cellStyle name="xl194 2" xfId="497"/>
    <cellStyle name="xl195" xfId="333"/>
    <cellStyle name="xl195 2" xfId="483"/>
    <cellStyle name="xl196" xfId="300"/>
    <cellStyle name="xl196 2" xfId="470"/>
    <cellStyle name="xl197" xfId="354"/>
    <cellStyle name="xl197 2" xfId="424"/>
    <cellStyle name="xl198" xfId="280"/>
    <cellStyle name="xl198 2" xfId="482"/>
    <cellStyle name="xl199" xfId="319"/>
    <cellStyle name="xl199 2" xfId="457"/>
    <cellStyle name="xl200" xfId="284"/>
    <cellStyle name="xl200 2" xfId="454"/>
    <cellStyle name="xl21" xfId="177"/>
    <cellStyle name="xl21 2" xfId="512"/>
    <cellStyle name="xl21 3" xfId="680"/>
    <cellStyle name="xl22" xfId="13"/>
    <cellStyle name="xl22 2" xfId="411"/>
    <cellStyle name="xl22 3" xfId="519"/>
    <cellStyle name="xl23" xfId="19"/>
    <cellStyle name="xl23 2" xfId="400"/>
    <cellStyle name="xl23 3" xfId="525"/>
    <cellStyle name="xl24" xfId="23"/>
    <cellStyle name="xl24 2" xfId="403"/>
    <cellStyle name="xl24 3" xfId="529"/>
    <cellStyle name="xl25" xfId="30"/>
    <cellStyle name="xl25 2" xfId="387"/>
    <cellStyle name="xl25 3" xfId="536"/>
    <cellStyle name="xl26" xfId="1"/>
    <cellStyle name="xl26 2" xfId="45"/>
    <cellStyle name="xl26 2 2" xfId="551"/>
    <cellStyle name="xl26 3" xfId="409"/>
    <cellStyle name="xl27" xfId="17"/>
    <cellStyle name="xl27 2" xfId="401"/>
    <cellStyle name="xl27 3" xfId="523"/>
    <cellStyle name="xl28" xfId="47"/>
    <cellStyle name="xl28 2" xfId="201"/>
    <cellStyle name="xl28 3" xfId="553"/>
    <cellStyle name="xl29" xfId="49"/>
    <cellStyle name="xl29 2" xfId="358"/>
    <cellStyle name="xl29 3" xfId="555"/>
    <cellStyle name="xl30" xfId="55"/>
    <cellStyle name="xl30 2" xfId="186"/>
    <cellStyle name="xl30 3" xfId="561"/>
    <cellStyle name="xl31" xfId="11"/>
    <cellStyle name="xl31 2" xfId="394"/>
    <cellStyle name="xl31 3" xfId="518"/>
    <cellStyle name="xl32" xfId="178"/>
    <cellStyle name="xl32 2" xfId="513"/>
    <cellStyle name="xl32 3" xfId="681"/>
    <cellStyle name="xl33" xfId="24"/>
    <cellStyle name="xl33 2" xfId="396"/>
    <cellStyle name="xl33 3" xfId="530"/>
    <cellStyle name="xl34" xfId="2"/>
    <cellStyle name="xl34 2" xfId="41"/>
    <cellStyle name="xl34 2 2" xfId="547"/>
    <cellStyle name="xl34 2 3" xfId="693"/>
    <cellStyle name="xl34 3" xfId="183"/>
    <cellStyle name="xl35" xfId="50"/>
    <cellStyle name="xl35 2" xfId="361"/>
    <cellStyle name="xl35 3" xfId="556"/>
    <cellStyle name="xl36" xfId="56"/>
    <cellStyle name="xl36 2" xfId="224"/>
    <cellStyle name="xl36 3" xfId="562"/>
    <cellStyle name="xl37" xfId="60"/>
    <cellStyle name="xl37 2" xfId="377"/>
    <cellStyle name="xl37 3" xfId="566"/>
    <cellStyle name="xl38" xfId="3"/>
    <cellStyle name="xl38 2" xfId="63"/>
    <cellStyle name="xl38 2 2" xfId="569"/>
    <cellStyle name="xl38 2 3" xfId="704"/>
    <cellStyle name="xl38 3" xfId="390"/>
    <cellStyle name="xl39" xfId="42"/>
    <cellStyle name="xl39 2" xfId="235"/>
    <cellStyle name="xl39 3" xfId="548"/>
    <cellStyle name="xl40" xfId="34"/>
    <cellStyle name="xl40 2" xfId="185"/>
    <cellStyle name="xl40 3" xfId="540"/>
    <cellStyle name="xl41" xfId="51"/>
    <cellStyle name="xl41 2" xfId="179"/>
    <cellStyle name="xl41 3" xfId="557"/>
    <cellStyle name="xl42" xfId="4"/>
    <cellStyle name="xl42 2" xfId="57"/>
    <cellStyle name="xl42 2 2" xfId="563"/>
    <cellStyle name="xl42 2 3" xfId="700"/>
    <cellStyle name="xl42 3" xfId="218"/>
    <cellStyle name="xl43" xfId="61"/>
    <cellStyle name="xl43 2" xfId="373"/>
    <cellStyle name="xl43 3" xfId="567"/>
    <cellStyle name="xl44" xfId="48"/>
    <cellStyle name="xl44 2" xfId="215"/>
    <cellStyle name="xl44 3" xfId="367"/>
    <cellStyle name="xl44 4" xfId="554"/>
    <cellStyle name="xl44 5" xfId="696"/>
    <cellStyle name="xl45" xfId="52"/>
    <cellStyle name="xl45 2" xfId="216"/>
    <cellStyle name="xl45 3" xfId="364"/>
    <cellStyle name="xl45 4" xfId="558"/>
    <cellStyle name="xl45 5" xfId="697"/>
    <cellStyle name="xl46" xfId="65"/>
    <cellStyle name="xl46 2" xfId="220"/>
    <cellStyle name="xl46 3" xfId="217"/>
    <cellStyle name="xl46 4" xfId="571"/>
    <cellStyle name="xl46 5" xfId="706"/>
    <cellStyle name="xl47" xfId="14"/>
    <cellStyle name="xl47 2" xfId="237"/>
    <cellStyle name="xl47 3" xfId="376"/>
    <cellStyle name="xl47 4" xfId="520"/>
    <cellStyle name="xl48" xfId="31"/>
    <cellStyle name="xl48 2" xfId="180"/>
    <cellStyle name="xl48 3" xfId="404"/>
    <cellStyle name="xl48 4" xfId="537"/>
    <cellStyle name="xl48 5" xfId="684"/>
    <cellStyle name="xl49" xfId="37"/>
    <cellStyle name="xl49 2" xfId="198"/>
    <cellStyle name="xl49 3" xfId="386"/>
    <cellStyle name="xl49 4" xfId="543"/>
    <cellStyle name="xl49 5" xfId="689"/>
    <cellStyle name="xl50" xfId="39"/>
    <cellStyle name="xl50 2" xfId="204"/>
    <cellStyle name="xl50 3" xfId="384"/>
    <cellStyle name="xl50 4" xfId="545"/>
    <cellStyle name="xl50 5" xfId="691"/>
    <cellStyle name="xl51" xfId="20"/>
    <cellStyle name="xl51 2" xfId="206"/>
    <cellStyle name="xl51 3" xfId="371"/>
    <cellStyle name="xl51 4" xfId="526"/>
    <cellStyle name="xl52" xfId="5"/>
    <cellStyle name="xl52 2" xfId="25"/>
    <cellStyle name="xl52 2 2" xfId="531"/>
    <cellStyle name="xl52 3" xfId="187"/>
    <cellStyle name="xl52 4" xfId="413"/>
    <cellStyle name="xl53" xfId="32"/>
    <cellStyle name="xl53 2" xfId="192"/>
    <cellStyle name="xl53 3" xfId="407"/>
    <cellStyle name="xl53 4" xfId="538"/>
    <cellStyle name="xl53 5" xfId="685"/>
    <cellStyle name="xl54" xfId="15"/>
    <cellStyle name="xl54 2" xfId="199"/>
    <cellStyle name="xl54 3" xfId="385"/>
    <cellStyle name="xl54 4" xfId="521"/>
    <cellStyle name="xl55" xfId="46"/>
    <cellStyle name="xl55 2" xfId="181"/>
    <cellStyle name="xl55 3" xfId="402"/>
    <cellStyle name="xl55 4" xfId="552"/>
    <cellStyle name="xl56" xfId="21"/>
    <cellStyle name="xl56 2" xfId="212"/>
    <cellStyle name="xl56 3" xfId="191"/>
    <cellStyle name="xl56 4" xfId="527"/>
    <cellStyle name="xl56 5" xfId="682"/>
    <cellStyle name="xl57" xfId="26"/>
    <cellStyle name="xl57 2" xfId="188"/>
    <cellStyle name="xl57 3" xfId="408"/>
    <cellStyle name="xl57 4" xfId="532"/>
    <cellStyle name="xl58" xfId="33"/>
    <cellStyle name="xl58 2" xfId="193"/>
    <cellStyle name="xl58 3" xfId="405"/>
    <cellStyle name="xl58 4" xfId="539"/>
    <cellStyle name="xl58 5" xfId="686"/>
    <cellStyle name="xl59" xfId="36"/>
    <cellStyle name="xl59 2" xfId="200"/>
    <cellStyle name="xl59 3" xfId="380"/>
    <cellStyle name="xl59 4" xfId="542"/>
    <cellStyle name="xl59 5" xfId="688"/>
    <cellStyle name="xl60" xfId="38"/>
    <cellStyle name="xl60 2" xfId="203"/>
    <cellStyle name="xl60 3" xfId="391"/>
    <cellStyle name="xl60 4" xfId="544"/>
    <cellStyle name="xl60 5" xfId="690"/>
    <cellStyle name="xl61" xfId="40"/>
    <cellStyle name="xl61 2" xfId="205"/>
    <cellStyle name="xl61 3" xfId="379"/>
    <cellStyle name="xl61 4" xfId="546"/>
    <cellStyle name="xl61 5" xfId="692"/>
    <cellStyle name="xl62" xfId="43"/>
    <cellStyle name="xl62 2" xfId="207"/>
    <cellStyle name="xl62 3" xfId="357"/>
    <cellStyle name="xl62 4" xfId="549"/>
    <cellStyle name="xl62 5" xfId="694"/>
    <cellStyle name="xl63" xfId="6"/>
    <cellStyle name="xl63 2" xfId="44"/>
    <cellStyle name="xl63 2 2" xfId="550"/>
    <cellStyle name="xl63 2 3" xfId="695"/>
    <cellStyle name="xl63 3" xfId="210"/>
    <cellStyle name="xl63 4" xfId="378"/>
    <cellStyle name="xl64" xfId="16"/>
    <cellStyle name="xl64 2" xfId="211"/>
    <cellStyle name="xl64 3" xfId="213"/>
    <cellStyle name="xl64 4" xfId="522"/>
    <cellStyle name="xl65" xfId="22"/>
    <cellStyle name="xl65 2" xfId="182"/>
    <cellStyle name="xl65 3" xfId="410"/>
    <cellStyle name="xl65 4" xfId="528"/>
    <cellStyle name="xl66" xfId="27"/>
    <cellStyle name="xl66 2" xfId="189"/>
    <cellStyle name="xl66 3" xfId="406"/>
    <cellStyle name="xl66 4" xfId="533"/>
    <cellStyle name="xl67" xfId="53"/>
    <cellStyle name="xl67 2" xfId="194"/>
    <cellStyle name="xl67 3" xfId="399"/>
    <cellStyle name="xl67 4" xfId="559"/>
    <cellStyle name="xl67 5" xfId="698"/>
    <cellStyle name="xl68" xfId="58"/>
    <cellStyle name="xl68 2" xfId="221"/>
    <cellStyle name="xl68 3" xfId="208"/>
    <cellStyle name="xl68 4" xfId="564"/>
    <cellStyle name="xl68 5" xfId="701"/>
    <cellStyle name="xl69" xfId="54"/>
    <cellStyle name="xl69 2" xfId="184"/>
    <cellStyle name="xl69 3" xfId="398"/>
    <cellStyle name="xl69 4" xfId="560"/>
    <cellStyle name="xl69 5" xfId="699"/>
    <cellStyle name="xl70" xfId="59"/>
    <cellStyle name="xl70 2" xfId="195"/>
    <cellStyle name="xl70 3" xfId="397"/>
    <cellStyle name="xl70 4" xfId="565"/>
    <cellStyle name="xl70 5" xfId="702"/>
    <cellStyle name="xl71" xfId="62"/>
    <cellStyle name="xl71 2" xfId="202"/>
    <cellStyle name="xl71 3" xfId="393"/>
    <cellStyle name="xl71 4" xfId="568"/>
    <cellStyle name="xl71 5" xfId="703"/>
    <cellStyle name="xl72" xfId="64"/>
    <cellStyle name="xl72 2" xfId="214"/>
    <cellStyle name="xl72 3" xfId="368"/>
    <cellStyle name="xl72 4" xfId="570"/>
    <cellStyle name="xl72 5" xfId="705"/>
    <cellStyle name="xl73" xfId="18"/>
    <cellStyle name="xl73 2" xfId="222"/>
    <cellStyle name="xl73 3" xfId="369"/>
    <cellStyle name="xl73 4" xfId="524"/>
    <cellStyle name="xl74" xfId="28"/>
    <cellStyle name="xl74 2" xfId="227"/>
    <cellStyle name="xl74 3" xfId="359"/>
    <cellStyle name="xl74 4" xfId="534"/>
    <cellStyle name="xl75" xfId="35"/>
    <cellStyle name="xl75 2" xfId="234"/>
    <cellStyle name="xl75 3" xfId="372"/>
    <cellStyle name="xl75 4" xfId="541"/>
    <cellStyle name="xl75 5" xfId="687"/>
    <cellStyle name="xl76" xfId="29"/>
    <cellStyle name="xl76 2" xfId="236"/>
    <cellStyle name="xl76 3" xfId="383"/>
    <cellStyle name="xl76 4" xfId="535"/>
    <cellStyle name="xl76 5" xfId="683"/>
    <cellStyle name="xl77" xfId="66"/>
    <cellStyle name="xl77 2" xfId="196"/>
    <cellStyle name="xl77 3" xfId="395"/>
    <cellStyle name="xl77 4" xfId="572"/>
    <cellStyle name="xl77 5" xfId="707"/>
    <cellStyle name="xl78" xfId="69"/>
    <cellStyle name="xl78 2" xfId="223"/>
    <cellStyle name="xl78 3" xfId="219"/>
    <cellStyle name="xl78 4" xfId="575"/>
    <cellStyle name="xl78 5" xfId="710"/>
    <cellStyle name="xl79" xfId="73"/>
    <cellStyle name="xl79 2" xfId="228"/>
    <cellStyle name="xl79 3" xfId="360"/>
    <cellStyle name="xl79 4" xfId="579"/>
    <cellStyle name="xl79 5" xfId="713"/>
    <cellStyle name="xl80" xfId="80"/>
    <cellStyle name="xl80 2" xfId="229"/>
    <cellStyle name="xl80 3" xfId="190"/>
    <cellStyle name="xl80 4" xfId="586"/>
    <cellStyle name="xl80 5" xfId="720"/>
    <cellStyle name="xl81" xfId="82"/>
    <cellStyle name="xl81 2" xfId="230"/>
    <cellStyle name="xl81 3" xfId="226"/>
    <cellStyle name="xl81 4" xfId="588"/>
    <cellStyle name="xl82" xfId="67"/>
    <cellStyle name="xl82 2" xfId="238"/>
    <cellStyle name="xl82 3" xfId="362"/>
    <cellStyle name="xl82 4" xfId="573"/>
    <cellStyle name="xl82 5" xfId="708"/>
    <cellStyle name="xl83" xfId="78"/>
    <cellStyle name="xl83 2" xfId="240"/>
    <cellStyle name="xl83 3" xfId="392"/>
    <cellStyle name="xl83 4" xfId="584"/>
    <cellStyle name="xl83 5" xfId="718"/>
    <cellStyle name="xl84" xfId="81"/>
    <cellStyle name="xl84 2" xfId="243"/>
    <cellStyle name="xl84 3" xfId="375"/>
    <cellStyle name="xl84 4" xfId="587"/>
    <cellStyle name="xl84 5" xfId="721"/>
    <cellStyle name="xl85" xfId="83"/>
    <cellStyle name="xl85 2" xfId="250"/>
    <cellStyle name="xl85 3" xfId="370"/>
    <cellStyle name="xl85 4" xfId="589"/>
    <cellStyle name="xl85 5" xfId="722"/>
    <cellStyle name="xl86" xfId="88"/>
    <cellStyle name="xl86 2" xfId="252"/>
    <cellStyle name="xl86 3" xfId="232"/>
    <cellStyle name="xl86 4" xfId="594"/>
    <cellStyle name="xl87" xfId="68"/>
    <cellStyle name="xl87 2" xfId="239"/>
    <cellStyle name="xl87 3" xfId="366"/>
    <cellStyle name="xl87 4" xfId="574"/>
    <cellStyle name="xl87 5" xfId="709"/>
    <cellStyle name="xl88" xfId="74"/>
    <cellStyle name="xl88 2" xfId="248"/>
    <cellStyle name="xl88 3" xfId="381"/>
    <cellStyle name="xl88 4" xfId="580"/>
    <cellStyle name="xl88 5" xfId="714"/>
    <cellStyle name="xl89" xfId="84"/>
    <cellStyle name="xl89 2" xfId="251"/>
    <cellStyle name="xl89 3" xfId="209"/>
    <cellStyle name="xl89 4" xfId="590"/>
    <cellStyle name="xl89 5" xfId="723"/>
    <cellStyle name="xl90" xfId="70"/>
    <cellStyle name="xl90 2" xfId="253"/>
    <cellStyle name="xl90 3" xfId="197"/>
    <cellStyle name="xl90 4" xfId="576"/>
    <cellStyle name="xl90 5" xfId="711"/>
    <cellStyle name="xl91" xfId="75"/>
    <cellStyle name="xl91 2" xfId="258"/>
    <cellStyle name="xl91 3" xfId="439"/>
    <cellStyle name="xl91 4" xfId="581"/>
    <cellStyle name="xl91 5" xfId="715"/>
    <cellStyle name="xl92" xfId="85"/>
    <cellStyle name="xl92 2" xfId="244"/>
    <cellStyle name="xl92 3" xfId="365"/>
    <cellStyle name="xl92 4" xfId="591"/>
    <cellStyle name="xl92 5" xfId="724"/>
    <cellStyle name="xl93" xfId="76"/>
    <cellStyle name="xl93 2" xfId="254"/>
    <cellStyle name="xl93 3" xfId="363"/>
    <cellStyle name="xl93 4" xfId="582"/>
    <cellStyle name="xl93 5" xfId="716"/>
    <cellStyle name="xl94" xfId="79"/>
    <cellStyle name="xl94 2" xfId="241"/>
    <cellStyle name="xl94 3" xfId="389"/>
    <cellStyle name="xl94 4" xfId="585"/>
    <cellStyle name="xl94 5" xfId="719"/>
    <cellStyle name="xl95" xfId="86"/>
    <cellStyle name="xl95 2" xfId="245"/>
    <cellStyle name="xl95 3" xfId="231"/>
    <cellStyle name="xl95 4" xfId="592"/>
    <cellStyle name="xl95 5" xfId="725"/>
    <cellStyle name="xl96" xfId="77"/>
    <cellStyle name="xl96 2" xfId="255"/>
    <cellStyle name="xl96 3" xfId="225"/>
    <cellStyle name="xl96 4" xfId="583"/>
    <cellStyle name="xl96 5" xfId="717"/>
    <cellStyle name="xl97" xfId="87"/>
    <cellStyle name="xl97 2" xfId="246"/>
    <cellStyle name="xl97 3" xfId="517"/>
    <cellStyle name="xl97 4" xfId="593"/>
    <cellStyle name="xl98" xfId="71"/>
    <cellStyle name="xl98 2" xfId="249"/>
    <cellStyle name="xl98 3" xfId="374"/>
    <cellStyle name="xl98 4" xfId="577"/>
    <cellStyle name="xl98 5" xfId="712"/>
    <cellStyle name="xl99" xfId="72"/>
    <cellStyle name="xl99 2" xfId="256"/>
    <cellStyle name="xl99 3" xfId="233"/>
    <cellStyle name="xl99 4" xfId="578"/>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6"/>
  <sheetViews>
    <sheetView showGridLines="0" tabSelected="1" view="pageBreakPreview" topLeftCell="A466" zoomScaleNormal="70" zoomScaleSheetLayoutView="100" workbookViewId="0">
      <selection activeCell="G471" sqref="G471:G472"/>
    </sheetView>
  </sheetViews>
  <sheetFormatPr defaultColWidth="9.109375" defaultRowHeight="15.6" outlineLevelCol="1" x14ac:dyDescent="0.3"/>
  <cols>
    <col min="1" max="1" width="27.88671875" style="5" customWidth="1"/>
    <col min="2" max="2" width="83.88671875" style="5" customWidth="1"/>
    <col min="3" max="3" width="18.33203125" style="5" customWidth="1"/>
    <col min="4" max="4" width="18.6640625" style="6" customWidth="1"/>
    <col min="5" max="5" width="18.88671875" style="5" customWidth="1" outlineLevel="1"/>
    <col min="6" max="6" width="14" style="5" customWidth="1" outlineLevel="1"/>
    <col min="7" max="7" width="14.6640625" style="5" customWidth="1"/>
    <col min="8" max="219" width="9.109375" style="5"/>
    <col min="220" max="221" width="12.33203125" style="5" customWidth="1"/>
    <col min="222" max="222" width="13.44140625" style="5" customWidth="1"/>
    <col min="223" max="223" width="59.109375" style="5" customWidth="1"/>
    <col min="224" max="224" width="18.109375" style="5" customWidth="1"/>
    <col min="225" max="225" width="32.109375" style="5" customWidth="1"/>
    <col min="226" max="226" width="86.6640625" style="5" customWidth="1"/>
    <col min="227" max="235" width="23.109375" style="5" customWidth="1"/>
    <col min="236" max="236" width="91.44140625" style="5" customWidth="1"/>
    <col min="237" max="242" width="19.109375" style="5" customWidth="1"/>
    <col min="243" max="16384" width="9.109375" style="5"/>
  </cols>
  <sheetData>
    <row r="1" spans="1:7" ht="23.25" customHeight="1" x14ac:dyDescent="0.3">
      <c r="A1" s="25" t="s">
        <v>857</v>
      </c>
      <c r="B1" s="25"/>
      <c r="C1" s="25"/>
      <c r="D1" s="25"/>
      <c r="E1" s="25"/>
      <c r="F1" s="25"/>
      <c r="G1" s="25"/>
    </row>
    <row r="2" spans="1:7" ht="17.25" customHeight="1" x14ac:dyDescent="0.3">
      <c r="A2" s="24" t="s">
        <v>167</v>
      </c>
      <c r="B2" s="24"/>
      <c r="C2" s="24"/>
      <c r="D2" s="24"/>
      <c r="E2" s="24"/>
      <c r="F2" s="24"/>
      <c r="G2" s="24"/>
    </row>
    <row r="3" spans="1:7" ht="81" customHeight="1" x14ac:dyDescent="0.3">
      <c r="A3" s="7" t="s">
        <v>36</v>
      </c>
      <c r="B3" s="7" t="s">
        <v>37</v>
      </c>
      <c r="C3" s="1" t="s">
        <v>858</v>
      </c>
      <c r="D3" s="1" t="s">
        <v>720</v>
      </c>
      <c r="E3" s="1" t="s">
        <v>721</v>
      </c>
      <c r="F3" s="1" t="s">
        <v>168</v>
      </c>
      <c r="G3" s="1" t="s">
        <v>859</v>
      </c>
    </row>
    <row r="4" spans="1:7" x14ac:dyDescent="0.3">
      <c r="A4" s="19" t="s">
        <v>169</v>
      </c>
      <c r="B4" s="20" t="s">
        <v>38</v>
      </c>
      <c r="C4" s="13">
        <f>C5+C16+C39+C51+C59+C65+C89+C105+C124+C143+C157+C167+C170+C218</f>
        <v>7516611930.3899994</v>
      </c>
      <c r="D4" s="13">
        <f>D5+D16+D39+D51+D59+D65+D89+D105+D124+D143+D157+D167+D170+D218</f>
        <v>38524109020</v>
      </c>
      <c r="E4" s="13">
        <f>E5+E16+E39+E51+E59+E65+E89+E105+E124+E143+E157+E167+E170+E218</f>
        <v>9390493972.0400028</v>
      </c>
      <c r="F4" s="18">
        <f>E4/D4*100</f>
        <v>24.37562921225479</v>
      </c>
      <c r="G4" s="155">
        <f>E4/C4*100</f>
        <v>124.92987610646513</v>
      </c>
    </row>
    <row r="5" spans="1:7" x14ac:dyDescent="0.3">
      <c r="A5" s="19" t="s">
        <v>170</v>
      </c>
      <c r="B5" s="20" t="s">
        <v>39</v>
      </c>
      <c r="C5" s="13">
        <f>C6+C10</f>
        <v>4590682809.5</v>
      </c>
      <c r="D5" s="13">
        <f>D6+D10</f>
        <v>22283433420</v>
      </c>
      <c r="E5" s="13">
        <f>E6+E10</f>
        <v>6096348587.1099997</v>
      </c>
      <c r="F5" s="18">
        <f t="shared" ref="F5:F78" si="0">E5/D5*100</f>
        <v>27.358210344902943</v>
      </c>
      <c r="G5" s="155">
        <f t="shared" ref="G5:G68" si="1">E5/C5*100</f>
        <v>132.79829690028163</v>
      </c>
    </row>
    <row r="6" spans="1:7" x14ac:dyDescent="0.3">
      <c r="A6" s="2" t="s">
        <v>171</v>
      </c>
      <c r="B6" s="3" t="s">
        <v>40</v>
      </c>
      <c r="C6" s="14">
        <f>C7</f>
        <v>2120946151.0899999</v>
      </c>
      <c r="D6" s="14">
        <f>D7</f>
        <v>9303403000</v>
      </c>
      <c r="E6" s="14">
        <f>E7</f>
        <v>2495087953.0700002</v>
      </c>
      <c r="F6" s="17">
        <f t="shared" si="0"/>
        <v>26.819089241538823</v>
      </c>
      <c r="G6" s="154">
        <f t="shared" si="1"/>
        <v>117.64032537024671</v>
      </c>
    </row>
    <row r="7" spans="1:7" ht="31.2" x14ac:dyDescent="0.3">
      <c r="A7" s="2" t="s">
        <v>172</v>
      </c>
      <c r="B7" s="3" t="s">
        <v>41</v>
      </c>
      <c r="C7" s="14">
        <f>C8+C9</f>
        <v>2120946151.0899999</v>
      </c>
      <c r="D7" s="14">
        <f>D8+D9</f>
        <v>9303403000</v>
      </c>
      <c r="E7" s="14">
        <f>E8+E9</f>
        <v>2495087953.0700002</v>
      </c>
      <c r="F7" s="17">
        <f t="shared" si="0"/>
        <v>26.819089241538823</v>
      </c>
      <c r="G7" s="154">
        <f t="shared" si="1"/>
        <v>117.64032537024671</v>
      </c>
    </row>
    <row r="8" spans="1:7" ht="32.25" customHeight="1" x14ac:dyDescent="0.3">
      <c r="A8" s="2" t="s">
        <v>173</v>
      </c>
      <c r="B8" s="3" t="s">
        <v>42</v>
      </c>
      <c r="C8" s="14">
        <v>1990658917.0899999</v>
      </c>
      <c r="D8" s="14">
        <v>8602971000</v>
      </c>
      <c r="E8" s="14">
        <v>2064758807.1800001</v>
      </c>
      <c r="F8" s="17">
        <f t="shared" si="0"/>
        <v>24.0005319927267</v>
      </c>
      <c r="G8" s="154">
        <f t="shared" si="1"/>
        <v>103.72238003476365</v>
      </c>
    </row>
    <row r="9" spans="1:7" ht="31.2" x14ac:dyDescent="0.3">
      <c r="A9" s="2" t="s">
        <v>174</v>
      </c>
      <c r="B9" s="3" t="s">
        <v>43</v>
      </c>
      <c r="C9" s="14">
        <v>130287234</v>
      </c>
      <c r="D9" s="14">
        <v>700432000</v>
      </c>
      <c r="E9" s="14">
        <v>430329145.88999999</v>
      </c>
      <c r="F9" s="17">
        <f t="shared" si="0"/>
        <v>61.437676446821385</v>
      </c>
      <c r="G9" s="154">
        <f t="shared" si="1"/>
        <v>330.29264086610357</v>
      </c>
    </row>
    <row r="10" spans="1:7" x14ac:dyDescent="0.3">
      <c r="A10" s="2" t="s">
        <v>175</v>
      </c>
      <c r="B10" s="3" t="s">
        <v>44</v>
      </c>
      <c r="C10" s="14">
        <f>SUM(C11:C15)</f>
        <v>2469736658.4099998</v>
      </c>
      <c r="D10" s="14">
        <f>SUM(D11:D15)</f>
        <v>12980030420</v>
      </c>
      <c r="E10" s="14">
        <f>SUM(E11:E15)</f>
        <v>3601260634.0399995</v>
      </c>
      <c r="F10" s="17">
        <f t="shared" si="0"/>
        <v>27.744623991720964</v>
      </c>
      <c r="G10" s="154">
        <f t="shared" si="1"/>
        <v>145.81557194678672</v>
      </c>
    </row>
    <row r="11" spans="1:7" ht="62.4" x14ac:dyDescent="0.3">
      <c r="A11" s="2" t="s">
        <v>176</v>
      </c>
      <c r="B11" s="3" t="s">
        <v>45</v>
      </c>
      <c r="C11" s="14">
        <v>2424988777.4000001</v>
      </c>
      <c r="D11" s="14">
        <v>12102425420</v>
      </c>
      <c r="E11" s="14">
        <v>3462707034.7199998</v>
      </c>
      <c r="F11" s="17">
        <f t="shared" si="0"/>
        <v>28.611678358270765</v>
      </c>
      <c r="G11" s="154">
        <f t="shared" si="1"/>
        <v>142.79270349583265</v>
      </c>
    </row>
    <row r="12" spans="1:7" ht="85.2" customHeight="1" x14ac:dyDescent="0.3">
      <c r="A12" s="2" t="s">
        <v>177</v>
      </c>
      <c r="B12" s="3" t="s">
        <v>46</v>
      </c>
      <c r="C12" s="14">
        <v>11100144.82</v>
      </c>
      <c r="D12" s="14">
        <v>161737000</v>
      </c>
      <c r="E12" s="14">
        <v>46866621.640000001</v>
      </c>
      <c r="F12" s="17">
        <f t="shared" si="0"/>
        <v>28.977056356925129</v>
      </c>
      <c r="G12" s="154">
        <f t="shared" si="1"/>
        <v>422.21630798507005</v>
      </c>
    </row>
    <row r="13" spans="1:7" ht="31.2" x14ac:dyDescent="0.3">
      <c r="A13" s="2" t="s">
        <v>178</v>
      </c>
      <c r="B13" s="3" t="s">
        <v>161</v>
      </c>
      <c r="C13" s="14">
        <v>13755426.449999999</v>
      </c>
      <c r="D13" s="14">
        <v>199061000</v>
      </c>
      <c r="E13" s="14">
        <v>22795771.739999998</v>
      </c>
      <c r="F13" s="17">
        <f t="shared" si="0"/>
        <v>11.45165137319716</v>
      </c>
      <c r="G13" s="154">
        <f t="shared" si="1"/>
        <v>165.72202848716478</v>
      </c>
    </row>
    <row r="14" spans="1:7" ht="65.25" customHeight="1" x14ac:dyDescent="0.3">
      <c r="A14" s="2" t="s">
        <v>179</v>
      </c>
      <c r="B14" s="3" t="s">
        <v>162</v>
      </c>
      <c r="C14" s="14">
        <v>7820589.7000000002</v>
      </c>
      <c r="D14" s="14">
        <v>53967000</v>
      </c>
      <c r="E14" s="14">
        <v>15198236.300000001</v>
      </c>
      <c r="F14" s="17">
        <f t="shared" si="0"/>
        <v>28.162092204495341</v>
      </c>
      <c r="G14" s="154">
        <f t="shared" si="1"/>
        <v>194.3361930878435</v>
      </c>
    </row>
    <row r="15" spans="1:7" ht="81.599999999999994" customHeight="1" x14ac:dyDescent="0.3">
      <c r="A15" s="2" t="s">
        <v>629</v>
      </c>
      <c r="B15" s="21" t="s">
        <v>628</v>
      </c>
      <c r="C15" s="14">
        <v>12071720.039999999</v>
      </c>
      <c r="D15" s="14">
        <v>462840000</v>
      </c>
      <c r="E15" s="14">
        <v>53692969.640000001</v>
      </c>
      <c r="F15" s="17">
        <f t="shared" si="0"/>
        <v>11.600762604787832</v>
      </c>
      <c r="G15" s="154">
        <f t="shared" si="1"/>
        <v>444.78309190477222</v>
      </c>
    </row>
    <row r="16" spans="1:7" ht="31.2" x14ac:dyDescent="0.3">
      <c r="A16" s="19" t="s">
        <v>180</v>
      </c>
      <c r="B16" s="20" t="s">
        <v>47</v>
      </c>
      <c r="C16" s="13">
        <f>C17</f>
        <v>1232584968.8</v>
      </c>
      <c r="D16" s="13">
        <f>D17</f>
        <v>6376573400</v>
      </c>
      <c r="E16" s="13">
        <f>E17</f>
        <v>1246114763.4000001</v>
      </c>
      <c r="F16" s="18">
        <f t="shared" si="0"/>
        <v>19.542075112002948</v>
      </c>
      <c r="G16" s="155">
        <f t="shared" si="1"/>
        <v>101.09767642332781</v>
      </c>
    </row>
    <row r="17" spans="1:7" ht="31.2" x14ac:dyDescent="0.3">
      <c r="A17" s="2" t="s">
        <v>349</v>
      </c>
      <c r="B17" s="15" t="s">
        <v>348</v>
      </c>
      <c r="C17" s="153">
        <f t="shared" ref="C17:D17" si="2">C18+C19+C20+C23+C24+C25+C26+C27+C30+C33+C36</f>
        <v>1232584968.8</v>
      </c>
      <c r="D17" s="153">
        <f t="shared" si="2"/>
        <v>6376573400</v>
      </c>
      <c r="E17" s="14">
        <f>E18+E19+E20+E23+E24+E25+E26+E27+E30+E33+E36</f>
        <v>1246114763.4000001</v>
      </c>
      <c r="F17" s="17">
        <f t="shared" si="0"/>
        <v>19.542075112002948</v>
      </c>
      <c r="G17" s="154">
        <f t="shared" si="1"/>
        <v>101.09767642332781</v>
      </c>
    </row>
    <row r="18" spans="1:7" ht="31.2" x14ac:dyDescent="0.3">
      <c r="A18" s="2" t="s">
        <v>181</v>
      </c>
      <c r="B18" s="3" t="s">
        <v>722</v>
      </c>
      <c r="C18" s="14">
        <v>94229187.829999998</v>
      </c>
      <c r="D18" s="14">
        <v>503384000</v>
      </c>
      <c r="E18" s="14">
        <v>94798046.010000005</v>
      </c>
      <c r="F18" s="17">
        <f t="shared" si="0"/>
        <v>18.832153189215393</v>
      </c>
      <c r="G18" s="154">
        <f t="shared" si="1"/>
        <v>100.60369636319723</v>
      </c>
    </row>
    <row r="19" spans="1:7" ht="31.2" x14ac:dyDescent="0.3">
      <c r="A19" s="2" t="s">
        <v>182</v>
      </c>
      <c r="B19" s="3" t="s">
        <v>48</v>
      </c>
      <c r="C19" s="14">
        <v>41584698.200000003</v>
      </c>
      <c r="D19" s="14">
        <v>219484000</v>
      </c>
      <c r="E19" s="14">
        <v>42275274.350000001</v>
      </c>
      <c r="F19" s="17">
        <f t="shared" si="0"/>
        <v>19.261210088206887</v>
      </c>
      <c r="G19" s="154">
        <f t="shared" si="1"/>
        <v>101.66064966175468</v>
      </c>
    </row>
    <row r="20" spans="1:7" ht="140.4" x14ac:dyDescent="0.3">
      <c r="A20" s="2" t="s">
        <v>183</v>
      </c>
      <c r="B20" s="3" t="s">
        <v>723</v>
      </c>
      <c r="C20" s="14">
        <f>SUM(C21:C22)</f>
        <v>234036577.27000001</v>
      </c>
      <c r="D20" s="14">
        <f>SUM(D21:D22)</f>
        <v>1181421400</v>
      </c>
      <c r="E20" s="14">
        <f>SUM(E21:E22)</f>
        <v>279377455.61000001</v>
      </c>
      <c r="F20" s="17">
        <f t="shared" si="0"/>
        <v>23.647570258165292</v>
      </c>
      <c r="G20" s="154">
        <f t="shared" si="1"/>
        <v>119.37341541604063</v>
      </c>
    </row>
    <row r="21" spans="1:7" ht="156" x14ac:dyDescent="0.3">
      <c r="A21" s="2" t="s">
        <v>184</v>
      </c>
      <c r="B21" s="3" t="s">
        <v>724</v>
      </c>
      <c r="C21" s="14">
        <v>135026453.34</v>
      </c>
      <c r="D21" s="14">
        <v>716567800</v>
      </c>
      <c r="E21" s="14">
        <v>169183063.06999999</v>
      </c>
      <c r="F21" s="17">
        <f t="shared" si="0"/>
        <v>23.610196141942186</v>
      </c>
      <c r="G21" s="154">
        <f t="shared" si="1"/>
        <v>125.29623557836685</v>
      </c>
    </row>
    <row r="22" spans="1:7" ht="202.8" x14ac:dyDescent="0.3">
      <c r="A22" s="2" t="s">
        <v>185</v>
      </c>
      <c r="B22" s="3" t="s">
        <v>725</v>
      </c>
      <c r="C22" s="14">
        <v>99010123.930000007</v>
      </c>
      <c r="D22" s="14">
        <v>464853600</v>
      </c>
      <c r="E22" s="14">
        <v>110194392.54000001</v>
      </c>
      <c r="F22" s="17">
        <f t="shared" si="0"/>
        <v>23.705182134762428</v>
      </c>
      <c r="G22" s="154">
        <f t="shared" si="1"/>
        <v>111.29608586078254</v>
      </c>
    </row>
    <row r="23" spans="1:7" ht="101.4" customHeight="1" x14ac:dyDescent="0.3">
      <c r="A23" s="2" t="s">
        <v>483</v>
      </c>
      <c r="B23" s="3" t="s">
        <v>726</v>
      </c>
      <c r="C23" s="14">
        <v>197123.35</v>
      </c>
      <c r="D23" s="14">
        <v>1000000</v>
      </c>
      <c r="E23" s="14">
        <v>302370.06</v>
      </c>
      <c r="F23" s="17">
        <f t="shared" si="0"/>
        <v>30.237006000000001</v>
      </c>
      <c r="G23" s="154">
        <f t="shared" si="1"/>
        <v>153.39129534882602</v>
      </c>
    </row>
    <row r="24" spans="1:7" ht="93.6" x14ac:dyDescent="0.3">
      <c r="A24" s="2" t="s">
        <v>618</v>
      </c>
      <c r="B24" s="3" t="s">
        <v>619</v>
      </c>
      <c r="C24" s="14">
        <v>5628.21</v>
      </c>
      <c r="D24" s="14">
        <v>0</v>
      </c>
      <c r="E24" s="14">
        <v>-2324.09</v>
      </c>
      <c r="F24" s="17"/>
      <c r="G24" s="154"/>
    </row>
    <row r="25" spans="1:7" ht="78" x14ac:dyDescent="0.3">
      <c r="A25" s="2" t="s">
        <v>484</v>
      </c>
      <c r="B25" s="3" t="s">
        <v>481</v>
      </c>
      <c r="C25" s="14">
        <v>11753.15</v>
      </c>
      <c r="D25" s="14">
        <v>100000</v>
      </c>
      <c r="E25" s="14">
        <v>34382.06</v>
      </c>
      <c r="F25" s="17">
        <f t="shared" si="0"/>
        <v>34.382059999999996</v>
      </c>
      <c r="G25" s="154">
        <f t="shared" si="1"/>
        <v>292.53485235872938</v>
      </c>
    </row>
    <row r="26" spans="1:7" ht="78" x14ac:dyDescent="0.3">
      <c r="A26" s="2" t="s">
        <v>485</v>
      </c>
      <c r="B26" s="3" t="s">
        <v>482</v>
      </c>
      <c r="C26" s="14">
        <v>302492.01</v>
      </c>
      <c r="D26" s="14">
        <v>900000</v>
      </c>
      <c r="E26" s="14">
        <v>144898.65</v>
      </c>
      <c r="F26" s="17">
        <f t="shared" si="0"/>
        <v>16.09985</v>
      </c>
      <c r="G26" s="154">
        <f t="shared" si="1"/>
        <v>47.901645402138051</v>
      </c>
    </row>
    <row r="27" spans="1:7" ht="55.2" customHeight="1" x14ac:dyDescent="0.3">
      <c r="A27" s="2" t="s">
        <v>186</v>
      </c>
      <c r="B27" s="3" t="s">
        <v>49</v>
      </c>
      <c r="C27" s="14">
        <f>C28+C29</f>
        <v>386947815.94</v>
      </c>
      <c r="D27" s="14">
        <f>D28+D29</f>
        <v>2021154000</v>
      </c>
      <c r="E27" s="14">
        <f>E28+E29</f>
        <v>392633242.03999996</v>
      </c>
      <c r="F27" s="17">
        <f t="shared" si="0"/>
        <v>19.4261912768646</v>
      </c>
      <c r="G27" s="154">
        <f t="shared" si="1"/>
        <v>101.46930047561801</v>
      </c>
    </row>
    <row r="28" spans="1:7" ht="83.4" customHeight="1" x14ac:dyDescent="0.3">
      <c r="A28" s="2" t="s">
        <v>187</v>
      </c>
      <c r="B28" s="3" t="s">
        <v>50</v>
      </c>
      <c r="C28" s="14">
        <v>356251085.49000001</v>
      </c>
      <c r="D28" s="14">
        <v>1701002000</v>
      </c>
      <c r="E28" s="14">
        <v>330439962.76999998</v>
      </c>
      <c r="F28" s="17">
        <f t="shared" si="0"/>
        <v>19.426194841040751</v>
      </c>
      <c r="G28" s="154">
        <f t="shared" si="1"/>
        <v>92.754794645889007</v>
      </c>
    </row>
    <row r="29" spans="1:7" ht="93.6" x14ac:dyDescent="0.3">
      <c r="A29" s="2" t="s">
        <v>486</v>
      </c>
      <c r="B29" s="3" t="s">
        <v>487</v>
      </c>
      <c r="C29" s="14">
        <v>30696730.449999999</v>
      </c>
      <c r="D29" s="14">
        <v>320152000</v>
      </c>
      <c r="E29" s="14">
        <v>62193279.270000003</v>
      </c>
      <c r="F29" s="17">
        <f t="shared" si="0"/>
        <v>19.426172340013494</v>
      </c>
      <c r="G29" s="154">
        <f t="shared" si="1"/>
        <v>202.60554905449223</v>
      </c>
    </row>
    <row r="30" spans="1:7" ht="66.75" customHeight="1" x14ac:dyDescent="0.3">
      <c r="A30" s="2" t="s">
        <v>188</v>
      </c>
      <c r="B30" s="3" t="s">
        <v>51</v>
      </c>
      <c r="C30" s="14">
        <f>C31+C32</f>
        <v>2713900.8899999997</v>
      </c>
      <c r="D30" s="14">
        <f>D31+D32</f>
        <v>11188000</v>
      </c>
      <c r="E30" s="14">
        <f>E31+E32</f>
        <v>2808712.36</v>
      </c>
      <c r="F30" s="17">
        <f t="shared" si="0"/>
        <v>25.104686807293529</v>
      </c>
      <c r="G30" s="154">
        <f t="shared" si="1"/>
        <v>103.49354946414422</v>
      </c>
    </row>
    <row r="31" spans="1:7" ht="97.5" customHeight="1" x14ac:dyDescent="0.3">
      <c r="A31" s="2" t="s">
        <v>189</v>
      </c>
      <c r="B31" s="3" t="s">
        <v>52</v>
      </c>
      <c r="C31" s="14">
        <v>2498606.0099999998</v>
      </c>
      <c r="D31" s="14">
        <v>9416000</v>
      </c>
      <c r="E31" s="14">
        <v>2363811.0699999998</v>
      </c>
      <c r="F31" s="17">
        <f t="shared" si="0"/>
        <v>25.104195730671197</v>
      </c>
      <c r="G31" s="154">
        <f t="shared" si="1"/>
        <v>94.605194277908595</v>
      </c>
    </row>
    <row r="32" spans="1:7" ht="99" customHeight="1" x14ac:dyDescent="0.3">
      <c r="A32" s="2" t="s">
        <v>488</v>
      </c>
      <c r="B32" s="3" t="s">
        <v>489</v>
      </c>
      <c r="C32" s="14">
        <v>215294.88</v>
      </c>
      <c r="D32" s="14">
        <v>1772000</v>
      </c>
      <c r="E32" s="14">
        <v>444901.29</v>
      </c>
      <c r="F32" s="17">
        <f t="shared" si="0"/>
        <v>25.107296275395029</v>
      </c>
      <c r="G32" s="154">
        <f t="shared" si="1"/>
        <v>206.64740842884882</v>
      </c>
    </row>
    <row r="33" spans="1:7" ht="62.4" x14ac:dyDescent="0.3">
      <c r="A33" s="2" t="s">
        <v>190</v>
      </c>
      <c r="B33" s="3" t="s">
        <v>53</v>
      </c>
      <c r="C33" s="14">
        <f>C34+C35</f>
        <v>541661992.69000006</v>
      </c>
      <c r="D33" s="14">
        <f>D34+D35</f>
        <v>2691385000</v>
      </c>
      <c r="E33" s="14">
        <f>E34+E35</f>
        <v>477378866.46999997</v>
      </c>
      <c r="F33" s="17">
        <f t="shared" si="0"/>
        <v>17.737293864311496</v>
      </c>
      <c r="G33" s="154">
        <f t="shared" si="1"/>
        <v>88.132243523168867</v>
      </c>
    </row>
    <row r="34" spans="1:7" ht="88.8" customHeight="1" x14ac:dyDescent="0.3">
      <c r="A34" s="2" t="s">
        <v>191</v>
      </c>
      <c r="B34" s="3" t="s">
        <v>54</v>
      </c>
      <c r="C34" s="14">
        <v>498691722.54000002</v>
      </c>
      <c r="D34" s="14">
        <v>2265068000</v>
      </c>
      <c r="E34" s="14">
        <v>401761842.89999998</v>
      </c>
      <c r="F34" s="17">
        <f t="shared" si="0"/>
        <v>17.737297198141512</v>
      </c>
      <c r="G34" s="154">
        <f t="shared" si="1"/>
        <v>80.563166529754199</v>
      </c>
    </row>
    <row r="35" spans="1:7" ht="93.6" x14ac:dyDescent="0.3">
      <c r="A35" s="2" t="s">
        <v>490</v>
      </c>
      <c r="B35" s="3" t="s">
        <v>491</v>
      </c>
      <c r="C35" s="14">
        <v>42970270.149999999</v>
      </c>
      <c r="D35" s="14">
        <v>426317000</v>
      </c>
      <c r="E35" s="14">
        <v>75617023.569999993</v>
      </c>
      <c r="F35" s="17">
        <f t="shared" si="0"/>
        <v>17.737276151314628</v>
      </c>
      <c r="G35" s="154">
        <f t="shared" si="1"/>
        <v>175.97521101458562</v>
      </c>
    </row>
    <row r="36" spans="1:7" ht="62.4" x14ac:dyDescent="0.3">
      <c r="A36" s="2" t="s">
        <v>192</v>
      </c>
      <c r="B36" s="3" t="s">
        <v>55</v>
      </c>
      <c r="C36" s="14">
        <f>C37+C38</f>
        <v>-69106200.739999995</v>
      </c>
      <c r="D36" s="14">
        <f>D37+D38</f>
        <v>-253443000</v>
      </c>
      <c r="E36" s="14">
        <f>E37+E38</f>
        <v>-43636160.119999997</v>
      </c>
      <c r="F36" s="17">
        <f t="shared" si="0"/>
        <v>17.217346748578574</v>
      </c>
      <c r="G36" s="154">
        <f t="shared" si="1"/>
        <v>63.143624816206326</v>
      </c>
    </row>
    <row r="37" spans="1:7" ht="82.2" customHeight="1" x14ac:dyDescent="0.3">
      <c r="A37" s="2" t="s">
        <v>193</v>
      </c>
      <c r="B37" s="3" t="s">
        <v>56</v>
      </c>
      <c r="C37" s="14">
        <v>-63623977.159999996</v>
      </c>
      <c r="D37" s="14">
        <v>-213297000</v>
      </c>
      <c r="E37" s="14">
        <v>-36724173.039999999</v>
      </c>
      <c r="F37" s="17">
        <f t="shared" si="0"/>
        <v>17.217388448970215</v>
      </c>
      <c r="G37" s="154">
        <f t="shared" si="1"/>
        <v>57.720649791582446</v>
      </c>
    </row>
    <row r="38" spans="1:7" ht="93.6" x14ac:dyDescent="0.3">
      <c r="A38" s="2" t="s">
        <v>492</v>
      </c>
      <c r="B38" s="3" t="s">
        <v>493</v>
      </c>
      <c r="C38" s="14">
        <v>-5482223.5800000001</v>
      </c>
      <c r="D38" s="14">
        <v>-40146000</v>
      </c>
      <c r="E38" s="14">
        <v>-6911987.0800000001</v>
      </c>
      <c r="F38" s="17">
        <f t="shared" si="0"/>
        <v>17.217125193045383</v>
      </c>
      <c r="G38" s="154">
        <f t="shared" si="1"/>
        <v>126.07999252741166</v>
      </c>
    </row>
    <row r="39" spans="1:7" x14ac:dyDescent="0.3">
      <c r="A39" s="19" t="s">
        <v>194</v>
      </c>
      <c r="B39" s="20" t="s">
        <v>57</v>
      </c>
      <c r="C39" s="13">
        <f>C40+C48+C50</f>
        <v>579554806.19000006</v>
      </c>
      <c r="D39" s="13">
        <f>D40+D48+D50</f>
        <v>3908356000</v>
      </c>
      <c r="E39" s="13">
        <f>E40+E48+E50</f>
        <v>805514725.60000002</v>
      </c>
      <c r="F39" s="18">
        <f t="shared" si="0"/>
        <v>20.610065347168991</v>
      </c>
      <c r="G39" s="155">
        <f t="shared" si="1"/>
        <v>138.98853343922087</v>
      </c>
    </row>
    <row r="40" spans="1:7" ht="18" customHeight="1" x14ac:dyDescent="0.3">
      <c r="A40" s="2" t="s">
        <v>195</v>
      </c>
      <c r="B40" s="8" t="s">
        <v>58</v>
      </c>
      <c r="C40" s="14">
        <f>C41+C44+C47</f>
        <v>574884441.45000005</v>
      </c>
      <c r="D40" s="14">
        <f>D41+D44+D47</f>
        <v>3874993000</v>
      </c>
      <c r="E40" s="14">
        <f>E41+E44+E47</f>
        <v>789305358.66999996</v>
      </c>
      <c r="F40" s="17">
        <f t="shared" si="0"/>
        <v>20.369207342310037</v>
      </c>
      <c r="G40" s="154">
        <f t="shared" si="1"/>
        <v>137.29809014820049</v>
      </c>
    </row>
    <row r="41" spans="1:7" ht="31.2" x14ac:dyDescent="0.3">
      <c r="A41" s="2" t="s">
        <v>196</v>
      </c>
      <c r="B41" s="8" t="s">
        <v>59</v>
      </c>
      <c r="C41" s="14">
        <f t="shared" ref="C41:D41" si="3">C42+C43</f>
        <v>394847608.52999997</v>
      </c>
      <c r="D41" s="14">
        <f t="shared" si="3"/>
        <v>2789995000</v>
      </c>
      <c r="E41" s="14">
        <f>E42+E43</f>
        <v>525892512.07000005</v>
      </c>
      <c r="F41" s="17">
        <f t="shared" si="0"/>
        <v>18.849227760981652</v>
      </c>
      <c r="G41" s="154">
        <f t="shared" si="1"/>
        <v>133.18872919805048</v>
      </c>
    </row>
    <row r="42" spans="1:7" ht="31.2" x14ac:dyDescent="0.3">
      <c r="A42" s="2" t="s">
        <v>197</v>
      </c>
      <c r="B42" s="8" t="s">
        <v>59</v>
      </c>
      <c r="C42" s="14">
        <v>394850668.83999997</v>
      </c>
      <c r="D42" s="14">
        <v>2789995000</v>
      </c>
      <c r="E42" s="14">
        <v>525965816.91000003</v>
      </c>
      <c r="F42" s="17">
        <f t="shared" si="0"/>
        <v>18.851855179310359</v>
      </c>
      <c r="G42" s="154">
        <f t="shared" si="1"/>
        <v>133.20626211807939</v>
      </c>
    </row>
    <row r="43" spans="1:7" ht="33" customHeight="1" x14ac:dyDescent="0.3">
      <c r="A43" s="2" t="s">
        <v>350</v>
      </c>
      <c r="B43" s="15" t="s">
        <v>351</v>
      </c>
      <c r="C43" s="14">
        <v>-3060.31</v>
      </c>
      <c r="D43" s="14">
        <v>0</v>
      </c>
      <c r="E43" s="14">
        <v>-73304.84</v>
      </c>
      <c r="F43" s="17"/>
      <c r="G43" s="154">
        <f t="shared" si="1"/>
        <v>2395.3403413379688</v>
      </c>
    </row>
    <row r="44" spans="1:7" ht="31.2" x14ac:dyDescent="0.3">
      <c r="A44" s="2" t="s">
        <v>198</v>
      </c>
      <c r="B44" s="8" t="s">
        <v>60</v>
      </c>
      <c r="C44" s="14">
        <f t="shared" ref="C44:D44" si="4">C45+C46</f>
        <v>179798192.09</v>
      </c>
      <c r="D44" s="14">
        <f t="shared" si="4"/>
        <v>1084998000</v>
      </c>
      <c r="E44" s="14">
        <f>E45+E46</f>
        <v>263425305.41999999</v>
      </c>
      <c r="F44" s="17">
        <f t="shared" si="0"/>
        <v>24.278874746312894</v>
      </c>
      <c r="G44" s="154">
        <f t="shared" si="1"/>
        <v>146.51165418178371</v>
      </c>
    </row>
    <row r="45" spans="1:7" ht="48.75" customHeight="1" x14ac:dyDescent="0.3">
      <c r="A45" s="2" t="s">
        <v>199</v>
      </c>
      <c r="B45" s="8" t="s">
        <v>61</v>
      </c>
      <c r="C45" s="14">
        <v>179798172.61000001</v>
      </c>
      <c r="D45" s="14">
        <v>1084998000</v>
      </c>
      <c r="E45" s="14">
        <v>263471936.41999999</v>
      </c>
      <c r="F45" s="17">
        <f t="shared" si="0"/>
        <v>24.283172542253535</v>
      </c>
      <c r="G45" s="154">
        <f t="shared" si="1"/>
        <v>146.53760524668772</v>
      </c>
    </row>
    <row r="46" spans="1:7" ht="46.8" x14ac:dyDescent="0.3">
      <c r="A46" s="2" t="s">
        <v>352</v>
      </c>
      <c r="B46" s="15" t="s">
        <v>353</v>
      </c>
      <c r="C46" s="14">
        <v>19.48</v>
      </c>
      <c r="D46" s="14">
        <v>0</v>
      </c>
      <c r="E46" s="14">
        <v>-46631</v>
      </c>
      <c r="F46" s="17"/>
      <c r="G46" s="154"/>
    </row>
    <row r="47" spans="1:7" ht="31.2" x14ac:dyDescent="0.3">
      <c r="A47" s="2" t="s">
        <v>354</v>
      </c>
      <c r="B47" s="15" t="s">
        <v>357</v>
      </c>
      <c r="C47" s="14">
        <v>238640.83</v>
      </c>
      <c r="D47" s="14">
        <v>0</v>
      </c>
      <c r="E47" s="14">
        <v>-12458.82</v>
      </c>
      <c r="F47" s="17"/>
      <c r="G47" s="154"/>
    </row>
    <row r="48" spans="1:7" x14ac:dyDescent="0.3">
      <c r="A48" s="2" t="s">
        <v>355</v>
      </c>
      <c r="B48" s="15" t="s">
        <v>358</v>
      </c>
      <c r="C48" s="14">
        <f t="shared" ref="C48:D48" si="5">C49</f>
        <v>-1822.13</v>
      </c>
      <c r="D48" s="14">
        <f t="shared" si="5"/>
        <v>0</v>
      </c>
      <c r="E48" s="14">
        <f>E49</f>
        <v>-1187.54</v>
      </c>
      <c r="F48" s="17"/>
      <c r="G48" s="154">
        <f t="shared" si="1"/>
        <v>65.173176447344588</v>
      </c>
    </row>
    <row r="49" spans="1:7" ht="31.2" x14ac:dyDescent="0.3">
      <c r="A49" s="2" t="s">
        <v>356</v>
      </c>
      <c r="B49" s="15" t="s">
        <v>359</v>
      </c>
      <c r="C49" s="14">
        <v>-1822.13</v>
      </c>
      <c r="D49" s="14">
        <v>0</v>
      </c>
      <c r="E49" s="14">
        <v>-1187.54</v>
      </c>
      <c r="F49" s="17"/>
      <c r="G49" s="154">
        <f t="shared" si="1"/>
        <v>65.173176447344588</v>
      </c>
    </row>
    <row r="50" spans="1:7" x14ac:dyDescent="0.3">
      <c r="A50" s="2" t="s">
        <v>627</v>
      </c>
      <c r="B50" s="15" t="s">
        <v>626</v>
      </c>
      <c r="C50" s="14">
        <v>4672186.87</v>
      </c>
      <c r="D50" s="14">
        <v>33363000</v>
      </c>
      <c r="E50" s="14">
        <v>16210554.470000001</v>
      </c>
      <c r="F50" s="17">
        <f t="shared" si="0"/>
        <v>48.588419716452357</v>
      </c>
      <c r="G50" s="154">
        <f t="shared" si="1"/>
        <v>346.9586067733631</v>
      </c>
    </row>
    <row r="51" spans="1:7" x14ac:dyDescent="0.3">
      <c r="A51" s="19" t="s">
        <v>200</v>
      </c>
      <c r="B51" s="20" t="s">
        <v>62</v>
      </c>
      <c r="C51" s="13">
        <f>C52+C55+C58</f>
        <v>844593773.9799999</v>
      </c>
      <c r="D51" s="13">
        <f>D52+D55+D58</f>
        <v>4686110200</v>
      </c>
      <c r="E51" s="13">
        <f>E52+E55+E58</f>
        <v>918507950.97000003</v>
      </c>
      <c r="F51" s="18">
        <f t="shared" si="0"/>
        <v>19.600647696462623</v>
      </c>
      <c r="G51" s="155">
        <f t="shared" si="1"/>
        <v>108.75144705858919</v>
      </c>
    </row>
    <row r="52" spans="1:7" x14ac:dyDescent="0.3">
      <c r="A52" s="2" t="s">
        <v>201</v>
      </c>
      <c r="B52" s="3" t="s">
        <v>63</v>
      </c>
      <c r="C52" s="14">
        <f>SUM(C53:C54)</f>
        <v>710917012.80999994</v>
      </c>
      <c r="D52" s="14">
        <f>SUM(D53:D54)</f>
        <v>3480301200</v>
      </c>
      <c r="E52" s="14">
        <f>SUM(E53:E54)</f>
        <v>793487158.49000001</v>
      </c>
      <c r="F52" s="17">
        <f t="shared" si="0"/>
        <v>22.79938180321864</v>
      </c>
      <c r="G52" s="154">
        <f t="shared" si="1"/>
        <v>111.61459694903486</v>
      </c>
    </row>
    <row r="53" spans="1:7" ht="31.2" x14ac:dyDescent="0.3">
      <c r="A53" s="2" t="s">
        <v>202</v>
      </c>
      <c r="B53" s="3" t="s">
        <v>64</v>
      </c>
      <c r="C53" s="14">
        <v>697860489.80999994</v>
      </c>
      <c r="D53" s="14">
        <v>3424747200</v>
      </c>
      <c r="E53" s="14">
        <v>781022976.49000001</v>
      </c>
      <c r="F53" s="17">
        <f t="shared" si="0"/>
        <v>22.805273816706823</v>
      </c>
      <c r="G53" s="154">
        <f t="shared" si="1"/>
        <v>111.91677819482831</v>
      </c>
    </row>
    <row r="54" spans="1:7" ht="31.2" x14ac:dyDescent="0.3">
      <c r="A54" s="2" t="s">
        <v>203</v>
      </c>
      <c r="B54" s="3" t="s">
        <v>65</v>
      </c>
      <c r="C54" s="14">
        <v>13056523</v>
      </c>
      <c r="D54" s="14">
        <v>55554000</v>
      </c>
      <c r="E54" s="14">
        <v>12464182</v>
      </c>
      <c r="F54" s="17">
        <f t="shared" si="0"/>
        <v>22.436155812362745</v>
      </c>
      <c r="G54" s="154">
        <f t="shared" si="1"/>
        <v>95.463256182369534</v>
      </c>
    </row>
    <row r="55" spans="1:7" x14ac:dyDescent="0.3">
      <c r="A55" s="2" t="s">
        <v>204</v>
      </c>
      <c r="B55" s="3" t="s">
        <v>66</v>
      </c>
      <c r="C55" s="14">
        <f>SUM(C56:C57)</f>
        <v>123710761.17</v>
      </c>
      <c r="D55" s="14">
        <f>SUM(D56:D57)</f>
        <v>1166113000</v>
      </c>
      <c r="E55" s="14">
        <f>SUM(E56:E57)</f>
        <v>115119963.47999999</v>
      </c>
      <c r="F55" s="17">
        <f t="shared" si="0"/>
        <v>9.8721104627081591</v>
      </c>
      <c r="G55" s="154">
        <f t="shared" si="1"/>
        <v>93.055739364342955</v>
      </c>
    </row>
    <row r="56" spans="1:7" x14ac:dyDescent="0.3">
      <c r="A56" s="2" t="s">
        <v>205</v>
      </c>
      <c r="B56" s="3" t="s">
        <v>67</v>
      </c>
      <c r="C56" s="14">
        <v>72418752.840000004</v>
      </c>
      <c r="D56" s="14">
        <v>246254000</v>
      </c>
      <c r="E56" s="14">
        <v>63444841.549999997</v>
      </c>
      <c r="F56" s="17">
        <f t="shared" si="0"/>
        <v>25.763984158632958</v>
      </c>
      <c r="G56" s="154">
        <f t="shared" si="1"/>
        <v>87.608304564666113</v>
      </c>
    </row>
    <row r="57" spans="1:7" x14ac:dyDescent="0.3">
      <c r="A57" s="2" t="s">
        <v>206</v>
      </c>
      <c r="B57" s="3" t="s">
        <v>68</v>
      </c>
      <c r="C57" s="14">
        <v>51292008.329999998</v>
      </c>
      <c r="D57" s="14">
        <v>919859000</v>
      </c>
      <c r="E57" s="14">
        <v>51675121.93</v>
      </c>
      <c r="F57" s="17">
        <f t="shared" si="0"/>
        <v>5.6177220563151522</v>
      </c>
      <c r="G57" s="154">
        <f t="shared" si="1"/>
        <v>100.74692649493298</v>
      </c>
    </row>
    <row r="58" spans="1:7" x14ac:dyDescent="0.3">
      <c r="A58" s="2" t="s">
        <v>207</v>
      </c>
      <c r="B58" s="3" t="s">
        <v>69</v>
      </c>
      <c r="C58" s="14">
        <v>9966000</v>
      </c>
      <c r="D58" s="14">
        <v>39696000</v>
      </c>
      <c r="E58" s="14">
        <v>9900829</v>
      </c>
      <c r="F58" s="17">
        <f t="shared" si="0"/>
        <v>24.941628879484078</v>
      </c>
      <c r="G58" s="154">
        <f t="shared" si="1"/>
        <v>99.346066626530202</v>
      </c>
    </row>
    <row r="59" spans="1:7" ht="31.2" x14ac:dyDescent="0.3">
      <c r="A59" s="19" t="s">
        <v>208</v>
      </c>
      <c r="B59" s="20" t="s">
        <v>70</v>
      </c>
      <c r="C59" s="13">
        <f>C60+C63</f>
        <v>4518183.2700000005</v>
      </c>
      <c r="D59" s="13">
        <f>D60+D63</f>
        <v>22346000</v>
      </c>
      <c r="E59" s="13">
        <f>E60+E63</f>
        <v>4939474.8500000006</v>
      </c>
      <c r="F59" s="18">
        <f t="shared" si="0"/>
        <v>22.104514678242193</v>
      </c>
      <c r="G59" s="155">
        <f t="shared" si="1"/>
        <v>109.32435792937633</v>
      </c>
    </row>
    <row r="60" spans="1:7" x14ac:dyDescent="0.3">
      <c r="A60" s="2" t="s">
        <v>209</v>
      </c>
      <c r="B60" s="3" t="s">
        <v>71</v>
      </c>
      <c r="C60" s="14">
        <f>SUM(C61:C62)</f>
        <v>4490599.8900000006</v>
      </c>
      <c r="D60" s="14">
        <f>SUM(D61:D62)</f>
        <v>21704000</v>
      </c>
      <c r="E60" s="14">
        <f>SUM(E61:E62)</f>
        <v>4926647.5600000005</v>
      </c>
      <c r="F60" s="17">
        <f t="shared" si="0"/>
        <v>22.69926078142278</v>
      </c>
      <c r="G60" s="154">
        <f t="shared" si="1"/>
        <v>109.71023205543258</v>
      </c>
    </row>
    <row r="61" spans="1:7" x14ac:dyDescent="0.3">
      <c r="A61" s="2" t="s">
        <v>210</v>
      </c>
      <c r="B61" s="3" t="s">
        <v>72</v>
      </c>
      <c r="C61" s="14">
        <v>3123098.68</v>
      </c>
      <c r="D61" s="14">
        <v>14846000</v>
      </c>
      <c r="E61" s="14">
        <v>2684889.21</v>
      </c>
      <c r="F61" s="17">
        <f t="shared" si="0"/>
        <v>18.084933382729353</v>
      </c>
      <c r="G61" s="154">
        <f t="shared" si="1"/>
        <v>85.968760039308137</v>
      </c>
    </row>
    <row r="62" spans="1:7" ht="93.6" x14ac:dyDescent="0.3">
      <c r="A62" s="2" t="s">
        <v>211</v>
      </c>
      <c r="B62" s="3" t="s">
        <v>727</v>
      </c>
      <c r="C62" s="14">
        <v>1367501.21</v>
      </c>
      <c r="D62" s="14">
        <v>6858000</v>
      </c>
      <c r="E62" s="14">
        <v>2241758.35</v>
      </c>
      <c r="F62" s="17">
        <f t="shared" si="0"/>
        <v>32.688223242927968</v>
      </c>
      <c r="G62" s="154">
        <f t="shared" si="1"/>
        <v>163.93099571736394</v>
      </c>
    </row>
    <row r="63" spans="1:7" ht="31.2" x14ac:dyDescent="0.3">
      <c r="A63" s="2" t="s">
        <v>212</v>
      </c>
      <c r="B63" s="3" t="s">
        <v>73</v>
      </c>
      <c r="C63" s="14">
        <f>C64</f>
        <v>27583.38</v>
      </c>
      <c r="D63" s="14">
        <f>D64</f>
        <v>642000</v>
      </c>
      <c r="E63" s="14">
        <f>E64</f>
        <v>12827.29</v>
      </c>
      <c r="F63" s="17">
        <f t="shared" si="0"/>
        <v>1.998020249221184</v>
      </c>
      <c r="G63" s="154">
        <f t="shared" si="1"/>
        <v>46.503691715808579</v>
      </c>
    </row>
    <row r="64" spans="1:7" x14ac:dyDescent="0.3">
      <c r="A64" s="2" t="s">
        <v>213</v>
      </c>
      <c r="B64" s="3" t="s">
        <v>74</v>
      </c>
      <c r="C64" s="14">
        <v>27583.38</v>
      </c>
      <c r="D64" s="14">
        <v>642000</v>
      </c>
      <c r="E64" s="14">
        <v>12827.29</v>
      </c>
      <c r="F64" s="17">
        <f t="shared" si="0"/>
        <v>1.998020249221184</v>
      </c>
      <c r="G64" s="154">
        <f t="shared" si="1"/>
        <v>46.503691715808579</v>
      </c>
    </row>
    <row r="65" spans="1:7" x14ac:dyDescent="0.3">
      <c r="A65" s="19" t="s">
        <v>214</v>
      </c>
      <c r="B65" s="20" t="s">
        <v>75</v>
      </c>
      <c r="C65" s="13">
        <f>C66+C68+C69</f>
        <v>32694474.16</v>
      </c>
      <c r="D65" s="13">
        <f>D68+D69</f>
        <v>185836000</v>
      </c>
      <c r="E65" s="13">
        <f>E68+E69</f>
        <v>32429779.82</v>
      </c>
      <c r="F65" s="18">
        <f t="shared" si="0"/>
        <v>17.450752179340924</v>
      </c>
      <c r="G65" s="155">
        <f t="shared" si="1"/>
        <v>99.190400375596681</v>
      </c>
    </row>
    <row r="66" spans="1:7" ht="49.8" customHeight="1" x14ac:dyDescent="0.3">
      <c r="A66" s="26" t="s">
        <v>860</v>
      </c>
      <c r="B66" s="27" t="s">
        <v>861</v>
      </c>
      <c r="C66" s="30">
        <f>C67</f>
        <v>531.98</v>
      </c>
      <c r="D66" s="30">
        <v>0</v>
      </c>
      <c r="E66" s="30">
        <v>0</v>
      </c>
      <c r="F66" s="32"/>
      <c r="G66" s="154">
        <f t="shared" si="1"/>
        <v>0</v>
      </c>
    </row>
    <row r="67" spans="1:7" ht="35.4" customHeight="1" x14ac:dyDescent="0.3">
      <c r="A67" s="26" t="s">
        <v>862</v>
      </c>
      <c r="B67" s="27" t="s">
        <v>863</v>
      </c>
      <c r="C67" s="30">
        <v>531.98</v>
      </c>
      <c r="D67" s="30">
        <v>0</v>
      </c>
      <c r="E67" s="30">
        <v>0</v>
      </c>
      <c r="F67" s="32"/>
      <c r="G67" s="154">
        <f t="shared" si="1"/>
        <v>0</v>
      </c>
    </row>
    <row r="68" spans="1:7" ht="62.4" x14ac:dyDescent="0.3">
      <c r="A68" s="2" t="s">
        <v>215</v>
      </c>
      <c r="B68" s="3" t="s">
        <v>76</v>
      </c>
      <c r="C68" s="14">
        <v>179900</v>
      </c>
      <c r="D68" s="14">
        <v>1100000</v>
      </c>
      <c r="E68" s="14">
        <v>233675</v>
      </c>
      <c r="F68" s="17">
        <f t="shared" si="0"/>
        <v>21.243181818181821</v>
      </c>
      <c r="G68" s="154">
        <f t="shared" si="1"/>
        <v>129.89160644802669</v>
      </c>
    </row>
    <row r="69" spans="1:7" ht="31.2" x14ac:dyDescent="0.3">
      <c r="A69" s="2" t="s">
        <v>216</v>
      </c>
      <c r="B69" s="3" t="s">
        <v>77</v>
      </c>
      <c r="C69" s="14">
        <f>C70+C71+C72+C74+C75+C76+C77+C80+C82+C83+C84+C85+C86+C87+C79+C88</f>
        <v>32514042.18</v>
      </c>
      <c r="D69" s="14">
        <f>D70+D71+D72+D74+D75+D76+D77+D80+D82+D83+D84+D85+D86+D87+D79+D88</f>
        <v>184736000</v>
      </c>
      <c r="E69" s="14">
        <f>E70+E71+E72+E74+E75+E76+E77+E80+E82+E83+E84+E85+E86+E87+E79</f>
        <v>32196104.82</v>
      </c>
      <c r="F69" s="17">
        <f t="shared" si="0"/>
        <v>17.4281703728564</v>
      </c>
      <c r="G69" s="154">
        <f t="shared" ref="G69:G132" si="6">E69/C69*100</f>
        <v>99.022153695194604</v>
      </c>
    </row>
    <row r="70" spans="1:7" ht="68.400000000000006" customHeight="1" x14ac:dyDescent="0.3">
      <c r="A70" s="2" t="s">
        <v>217</v>
      </c>
      <c r="B70" s="3" t="s">
        <v>78</v>
      </c>
      <c r="C70" s="14">
        <v>1700</v>
      </c>
      <c r="D70" s="14">
        <v>2000</v>
      </c>
      <c r="E70" s="14">
        <v>0</v>
      </c>
      <c r="F70" s="17">
        <f t="shared" si="0"/>
        <v>0</v>
      </c>
      <c r="G70" s="154">
        <f t="shared" si="6"/>
        <v>0</v>
      </c>
    </row>
    <row r="71" spans="1:7" ht="31.2" x14ac:dyDescent="0.3">
      <c r="A71" s="2" t="s">
        <v>218</v>
      </c>
      <c r="B71" s="3" t="s">
        <v>79</v>
      </c>
      <c r="C71" s="14">
        <v>19963124.68</v>
      </c>
      <c r="D71" s="14">
        <v>113276000</v>
      </c>
      <c r="E71" s="14">
        <v>20914104.82</v>
      </c>
      <c r="F71" s="17">
        <f t="shared" si="0"/>
        <v>18.462961986652072</v>
      </c>
      <c r="G71" s="154">
        <f t="shared" si="6"/>
        <v>104.76368381825887</v>
      </c>
    </row>
    <row r="72" spans="1:7" ht="46.8" x14ac:dyDescent="0.3">
      <c r="A72" s="2" t="s">
        <v>219</v>
      </c>
      <c r="B72" s="3" t="s">
        <v>80</v>
      </c>
      <c r="C72" s="14">
        <f>C73</f>
        <v>5680917</v>
      </c>
      <c r="D72" s="14">
        <f>D73</f>
        <v>41084000</v>
      </c>
      <c r="E72" s="14">
        <f>E73</f>
        <v>5022000</v>
      </c>
      <c r="F72" s="17">
        <f t="shared" si="0"/>
        <v>12.22373673449518</v>
      </c>
      <c r="G72" s="154">
        <f t="shared" si="6"/>
        <v>88.401221140882711</v>
      </c>
    </row>
    <row r="73" spans="1:7" ht="62.4" x14ac:dyDescent="0.3">
      <c r="A73" s="2" t="s">
        <v>220</v>
      </c>
      <c r="B73" s="3" t="s">
        <v>81</v>
      </c>
      <c r="C73" s="14">
        <v>5680917</v>
      </c>
      <c r="D73" s="14">
        <v>41084000</v>
      </c>
      <c r="E73" s="14">
        <v>5022000</v>
      </c>
      <c r="F73" s="17">
        <f t="shared" si="0"/>
        <v>12.22373673449518</v>
      </c>
      <c r="G73" s="154">
        <f t="shared" si="6"/>
        <v>88.401221140882711</v>
      </c>
    </row>
    <row r="74" spans="1:7" ht="31.2" x14ac:dyDescent="0.3">
      <c r="A74" s="2" t="s">
        <v>221</v>
      </c>
      <c r="B74" s="3" t="s">
        <v>82</v>
      </c>
      <c r="C74" s="14">
        <v>1101440</v>
      </c>
      <c r="D74" s="14">
        <v>5700000</v>
      </c>
      <c r="E74" s="14">
        <v>918950</v>
      </c>
      <c r="F74" s="17">
        <f t="shared" si="0"/>
        <v>16.121929824561406</v>
      </c>
      <c r="G74" s="154">
        <f t="shared" si="6"/>
        <v>83.431689424753046</v>
      </c>
    </row>
    <row r="75" spans="1:7" ht="62.4" x14ac:dyDescent="0.3">
      <c r="A75" s="2" t="s">
        <v>222</v>
      </c>
      <c r="B75" s="3" t="s">
        <v>83</v>
      </c>
      <c r="C75" s="14">
        <v>16950</v>
      </c>
      <c r="D75" s="14">
        <v>146000</v>
      </c>
      <c r="E75" s="14">
        <v>20450</v>
      </c>
      <c r="F75" s="17">
        <f t="shared" si="0"/>
        <v>14.006849315068493</v>
      </c>
      <c r="G75" s="154">
        <f t="shared" si="6"/>
        <v>120.64896755162242</v>
      </c>
    </row>
    <row r="76" spans="1:7" ht="31.2" x14ac:dyDescent="0.3">
      <c r="A76" s="2" t="s">
        <v>223</v>
      </c>
      <c r="B76" s="8" t="s">
        <v>84</v>
      </c>
      <c r="C76" s="14">
        <v>0</v>
      </c>
      <c r="D76" s="14">
        <v>20000</v>
      </c>
      <c r="E76" s="14">
        <v>0</v>
      </c>
      <c r="F76" s="17">
        <f t="shared" si="0"/>
        <v>0</v>
      </c>
      <c r="G76" s="154"/>
    </row>
    <row r="77" spans="1:7" ht="93.6" x14ac:dyDescent="0.3">
      <c r="A77" s="2" t="s">
        <v>224</v>
      </c>
      <c r="B77" s="8" t="s">
        <v>85</v>
      </c>
      <c r="C77" s="14">
        <v>4000</v>
      </c>
      <c r="D77" s="14">
        <v>12000</v>
      </c>
      <c r="E77" s="14">
        <v>7700</v>
      </c>
      <c r="F77" s="17">
        <f t="shared" si="0"/>
        <v>64.166666666666671</v>
      </c>
      <c r="G77" s="154">
        <f t="shared" si="6"/>
        <v>192.5</v>
      </c>
    </row>
    <row r="78" spans="1:7" ht="62.4" x14ac:dyDescent="0.3">
      <c r="A78" s="2" t="s">
        <v>225</v>
      </c>
      <c r="B78" s="3" t="s">
        <v>86</v>
      </c>
      <c r="C78" s="14">
        <f>SUM(C79:C80)</f>
        <v>5145110.5</v>
      </c>
      <c r="D78" s="14">
        <f>SUM(D79:D80)</f>
        <v>23150000</v>
      </c>
      <c r="E78" s="14">
        <f>SUM(E79:E80)</f>
        <v>5056500</v>
      </c>
      <c r="F78" s="17">
        <f t="shared" si="0"/>
        <v>21.842332613390926</v>
      </c>
      <c r="G78" s="154">
        <f t="shared" si="6"/>
        <v>98.277772654251066</v>
      </c>
    </row>
    <row r="79" spans="1:7" ht="62.4" x14ac:dyDescent="0.3">
      <c r="A79" s="2" t="s">
        <v>226</v>
      </c>
      <c r="B79" s="3" t="s">
        <v>87</v>
      </c>
      <c r="C79" s="14">
        <v>1890550.5</v>
      </c>
      <c r="D79" s="14">
        <v>10800000</v>
      </c>
      <c r="E79" s="14">
        <v>1578550</v>
      </c>
      <c r="F79" s="17">
        <f t="shared" ref="F79:F136" si="7">E79/D79*100</f>
        <v>14.616203703703704</v>
      </c>
      <c r="G79" s="154">
        <f t="shared" si="6"/>
        <v>83.496843908692213</v>
      </c>
    </row>
    <row r="80" spans="1:7" ht="140.4" x14ac:dyDescent="0.3">
      <c r="A80" s="2" t="s">
        <v>227</v>
      </c>
      <c r="B80" s="3" t="s">
        <v>88</v>
      </c>
      <c r="C80" s="14">
        <v>3254560</v>
      </c>
      <c r="D80" s="14">
        <v>12350000</v>
      </c>
      <c r="E80" s="14">
        <v>3477950</v>
      </c>
      <c r="F80" s="17">
        <f t="shared" si="7"/>
        <v>28.161538461538459</v>
      </c>
      <c r="G80" s="154">
        <f t="shared" si="6"/>
        <v>106.86390787080282</v>
      </c>
    </row>
    <row r="81" spans="1:7" ht="46.8" x14ac:dyDescent="0.3">
      <c r="A81" s="2" t="s">
        <v>228</v>
      </c>
      <c r="B81" s="3" t="s">
        <v>89</v>
      </c>
      <c r="C81" s="14">
        <f>C82</f>
        <v>41600</v>
      </c>
      <c r="D81" s="14">
        <f>D82</f>
        <v>202000</v>
      </c>
      <c r="E81" s="14">
        <f>E82</f>
        <v>28800</v>
      </c>
      <c r="F81" s="17">
        <f t="shared" si="7"/>
        <v>14.257425742574256</v>
      </c>
      <c r="G81" s="154">
        <f t="shared" si="6"/>
        <v>69.230769230769226</v>
      </c>
    </row>
    <row r="82" spans="1:7" ht="78" x14ac:dyDescent="0.3">
      <c r="A82" s="2" t="s">
        <v>229</v>
      </c>
      <c r="B82" s="3" t="s">
        <v>90</v>
      </c>
      <c r="C82" s="14">
        <v>41600</v>
      </c>
      <c r="D82" s="14">
        <v>202000</v>
      </c>
      <c r="E82" s="14">
        <v>28800</v>
      </c>
      <c r="F82" s="17">
        <f t="shared" si="7"/>
        <v>14.257425742574256</v>
      </c>
      <c r="G82" s="154">
        <f t="shared" si="6"/>
        <v>69.230769230769226</v>
      </c>
    </row>
    <row r="83" spans="1:7" ht="31.2" x14ac:dyDescent="0.3">
      <c r="A83" s="2" t="s">
        <v>472</v>
      </c>
      <c r="B83" s="3" t="s">
        <v>473</v>
      </c>
      <c r="C83" s="14">
        <v>25200</v>
      </c>
      <c r="D83" s="14">
        <v>79000</v>
      </c>
      <c r="E83" s="14">
        <v>27600</v>
      </c>
      <c r="F83" s="17">
        <f t="shared" si="7"/>
        <v>34.936708860759488</v>
      </c>
      <c r="G83" s="154">
        <f t="shared" si="6"/>
        <v>109.52380952380953</v>
      </c>
    </row>
    <row r="84" spans="1:7" ht="31.2" x14ac:dyDescent="0.3">
      <c r="A84" s="2" t="s">
        <v>230</v>
      </c>
      <c r="B84" s="3" t="s">
        <v>91</v>
      </c>
      <c r="C84" s="14">
        <v>5000</v>
      </c>
      <c r="D84" s="14">
        <v>30000</v>
      </c>
      <c r="E84" s="14">
        <v>20000</v>
      </c>
      <c r="F84" s="17">
        <f t="shared" si="7"/>
        <v>66.666666666666657</v>
      </c>
      <c r="G84" s="154">
        <f t="shared" si="6"/>
        <v>400</v>
      </c>
    </row>
    <row r="85" spans="1:7" ht="62.4" x14ac:dyDescent="0.3">
      <c r="A85" s="2" t="s">
        <v>231</v>
      </c>
      <c r="B85" s="3" t="s">
        <v>92</v>
      </c>
      <c r="C85" s="14">
        <v>321500</v>
      </c>
      <c r="D85" s="14">
        <v>527000</v>
      </c>
      <c r="E85" s="14">
        <v>105000</v>
      </c>
      <c r="F85" s="17">
        <f t="shared" si="7"/>
        <v>19.924098671726757</v>
      </c>
      <c r="G85" s="154">
        <f t="shared" si="6"/>
        <v>32.65940902021773</v>
      </c>
    </row>
    <row r="86" spans="1:7" ht="66" customHeight="1" x14ac:dyDescent="0.3">
      <c r="A86" s="2" t="s">
        <v>232</v>
      </c>
      <c r="B86" s="3" t="s">
        <v>93</v>
      </c>
      <c r="C86" s="14">
        <v>37500</v>
      </c>
      <c r="D86" s="14">
        <v>108000</v>
      </c>
      <c r="E86" s="14">
        <v>45000</v>
      </c>
      <c r="F86" s="17">
        <f t="shared" si="7"/>
        <v>41.666666666666671</v>
      </c>
      <c r="G86" s="154">
        <f t="shared" si="6"/>
        <v>120</v>
      </c>
    </row>
    <row r="87" spans="1:7" ht="46.8" x14ac:dyDescent="0.3">
      <c r="A87" s="2" t="s">
        <v>233</v>
      </c>
      <c r="B87" s="8" t="s">
        <v>94</v>
      </c>
      <c r="C87" s="14">
        <v>170000</v>
      </c>
      <c r="D87" s="14">
        <v>300000</v>
      </c>
      <c r="E87" s="14">
        <v>30000</v>
      </c>
      <c r="F87" s="17">
        <f t="shared" si="7"/>
        <v>10</v>
      </c>
      <c r="G87" s="154">
        <f t="shared" si="6"/>
        <v>17.647058823529413</v>
      </c>
    </row>
    <row r="88" spans="1:7" ht="62.4" x14ac:dyDescent="0.3">
      <c r="A88" s="2" t="s">
        <v>728</v>
      </c>
      <c r="B88" s="8" t="s">
        <v>729</v>
      </c>
      <c r="C88" s="14">
        <v>0</v>
      </c>
      <c r="D88" s="14">
        <v>100000</v>
      </c>
      <c r="E88" s="14">
        <v>0</v>
      </c>
      <c r="F88" s="17">
        <f t="shared" si="7"/>
        <v>0</v>
      </c>
      <c r="G88" s="154"/>
    </row>
    <row r="89" spans="1:7" ht="31.2" x14ac:dyDescent="0.3">
      <c r="A89" s="19" t="s">
        <v>363</v>
      </c>
      <c r="B89" s="16" t="s">
        <v>360</v>
      </c>
      <c r="C89" s="29">
        <f>C90+C93+C98+C101+C103</f>
        <v>30069.230000000003</v>
      </c>
      <c r="D89" s="29">
        <f t="shared" ref="D89" si="8">D90+D93+D98+D103</f>
        <v>0</v>
      </c>
      <c r="E89" s="13">
        <f>E90+E93+E98+E103</f>
        <v>-136775.28</v>
      </c>
      <c r="F89" s="18"/>
      <c r="G89" s="154"/>
    </row>
    <row r="90" spans="1:7" ht="31.2" x14ac:dyDescent="0.3">
      <c r="A90" s="2" t="s">
        <v>364</v>
      </c>
      <c r="B90" s="15" t="s">
        <v>361</v>
      </c>
      <c r="C90" s="30">
        <f t="shared" ref="C90:D90" si="9">C91+C92</f>
        <v>886.57</v>
      </c>
      <c r="D90" s="30">
        <f t="shared" si="9"/>
        <v>0</v>
      </c>
      <c r="E90" s="14">
        <f>E91+E92</f>
        <v>-137113.22</v>
      </c>
      <c r="F90" s="17"/>
      <c r="G90" s="154"/>
    </row>
    <row r="91" spans="1:7" ht="31.2" x14ac:dyDescent="0.3">
      <c r="A91" s="2" t="s">
        <v>365</v>
      </c>
      <c r="B91" s="15" t="s">
        <v>362</v>
      </c>
      <c r="C91" s="14">
        <v>886.57</v>
      </c>
      <c r="D91" s="14">
        <v>0</v>
      </c>
      <c r="E91" s="14">
        <v>1103.49</v>
      </c>
      <c r="F91" s="17"/>
      <c r="G91" s="154">
        <f t="shared" si="6"/>
        <v>124.46732914490677</v>
      </c>
    </row>
    <row r="92" spans="1:7" ht="31.2" x14ac:dyDescent="0.3">
      <c r="A92" s="2" t="s">
        <v>696</v>
      </c>
      <c r="B92" s="15" t="s">
        <v>697</v>
      </c>
      <c r="C92" s="14">
        <v>0</v>
      </c>
      <c r="D92" s="14">
        <v>0</v>
      </c>
      <c r="E92" s="14">
        <v>-138216.71</v>
      </c>
      <c r="F92" s="17"/>
      <c r="G92" s="154"/>
    </row>
    <row r="93" spans="1:7" ht="16.2" customHeight="1" x14ac:dyDescent="0.3">
      <c r="A93" s="2" t="s">
        <v>633</v>
      </c>
      <c r="B93" s="15" t="s">
        <v>630</v>
      </c>
      <c r="C93" s="30">
        <f t="shared" ref="C93:D93" si="10">C94+C96</f>
        <v>68.48</v>
      </c>
      <c r="D93" s="30">
        <f t="shared" si="10"/>
        <v>0</v>
      </c>
      <c r="E93" s="14">
        <f>E94+E96</f>
        <v>338.18</v>
      </c>
      <c r="F93" s="17"/>
      <c r="G93" s="154">
        <f t="shared" si="6"/>
        <v>493.83761682242994</v>
      </c>
    </row>
    <row r="94" spans="1:7" ht="16.2" customHeight="1" x14ac:dyDescent="0.3">
      <c r="A94" s="2" t="s">
        <v>634</v>
      </c>
      <c r="B94" s="15" t="s">
        <v>631</v>
      </c>
      <c r="C94" s="30">
        <f t="shared" ref="C94:D94" si="11">C95</f>
        <v>68.48</v>
      </c>
      <c r="D94" s="30">
        <f t="shared" si="11"/>
        <v>0</v>
      </c>
      <c r="E94" s="14">
        <f>E95</f>
        <v>175.3</v>
      </c>
      <c r="F94" s="17"/>
      <c r="G94" s="154">
        <f t="shared" si="6"/>
        <v>255.98714953271028</v>
      </c>
    </row>
    <row r="95" spans="1:7" ht="16.2" customHeight="1" x14ac:dyDescent="0.3">
      <c r="A95" s="2" t="s">
        <v>711</v>
      </c>
      <c r="B95" s="15" t="s">
        <v>632</v>
      </c>
      <c r="C95" s="14">
        <v>68.48</v>
      </c>
      <c r="D95" s="14">
        <v>0</v>
      </c>
      <c r="E95" s="14">
        <v>175.3</v>
      </c>
      <c r="F95" s="17"/>
      <c r="G95" s="154">
        <f t="shared" si="6"/>
        <v>255.98714953271028</v>
      </c>
    </row>
    <row r="96" spans="1:7" ht="16.2" customHeight="1" x14ac:dyDescent="0.3">
      <c r="A96" s="2" t="s">
        <v>730</v>
      </c>
      <c r="B96" s="15" t="s">
        <v>732</v>
      </c>
      <c r="C96" s="30">
        <f t="shared" ref="C96:D96" si="12">C97</f>
        <v>0</v>
      </c>
      <c r="D96" s="30">
        <f t="shared" si="12"/>
        <v>0</v>
      </c>
      <c r="E96" s="14">
        <f>E97</f>
        <v>162.88</v>
      </c>
      <c r="F96" s="17"/>
      <c r="G96" s="154"/>
    </row>
    <row r="97" spans="1:7" ht="46.8" x14ac:dyDescent="0.3">
      <c r="A97" s="2" t="s">
        <v>731</v>
      </c>
      <c r="B97" s="15" t="s">
        <v>733</v>
      </c>
      <c r="C97" s="14">
        <v>0</v>
      </c>
      <c r="D97" s="14">
        <v>0</v>
      </c>
      <c r="E97" s="14">
        <v>162.88</v>
      </c>
      <c r="F97" s="17"/>
      <c r="G97" s="154"/>
    </row>
    <row r="98" spans="1:7" x14ac:dyDescent="0.3">
      <c r="A98" s="2" t="s">
        <v>474</v>
      </c>
      <c r="B98" s="15" t="s">
        <v>475</v>
      </c>
      <c r="C98" s="30">
        <f>C100+C99</f>
        <v>2354.08</v>
      </c>
      <c r="D98" s="30">
        <f t="shared" ref="D98" si="13">D100</f>
        <v>0</v>
      </c>
      <c r="E98" s="14">
        <f>E100</f>
        <v>-800.24</v>
      </c>
      <c r="F98" s="17"/>
      <c r="G98" s="154"/>
    </row>
    <row r="99" spans="1:7" s="28" customFormat="1" x14ac:dyDescent="0.3">
      <c r="A99" s="26" t="s">
        <v>864</v>
      </c>
      <c r="B99" s="31" t="s">
        <v>865</v>
      </c>
      <c r="C99" s="30">
        <v>2354.08</v>
      </c>
      <c r="D99" s="30">
        <v>0</v>
      </c>
      <c r="E99" s="30">
        <v>0</v>
      </c>
      <c r="F99" s="32"/>
      <c r="G99" s="154">
        <f t="shared" si="6"/>
        <v>0</v>
      </c>
    </row>
    <row r="100" spans="1:7" ht="16.5" customHeight="1" x14ac:dyDescent="0.3">
      <c r="A100" s="2" t="s">
        <v>698</v>
      </c>
      <c r="B100" s="15" t="s">
        <v>699</v>
      </c>
      <c r="C100" s="14">
        <v>0</v>
      </c>
      <c r="D100" s="14">
        <v>0</v>
      </c>
      <c r="E100" s="14">
        <v>-800.24</v>
      </c>
      <c r="F100" s="17"/>
      <c r="G100" s="154"/>
    </row>
    <row r="101" spans="1:7" s="28" customFormat="1" ht="31.2" x14ac:dyDescent="0.3">
      <c r="A101" s="33" t="s">
        <v>866</v>
      </c>
      <c r="B101" s="36" t="s">
        <v>867</v>
      </c>
      <c r="C101" s="30">
        <f>C102</f>
        <v>1.61</v>
      </c>
      <c r="D101" s="35">
        <v>0</v>
      </c>
      <c r="E101" s="35">
        <v>0</v>
      </c>
      <c r="F101" s="32"/>
      <c r="G101" s="154">
        <f t="shared" si="6"/>
        <v>0</v>
      </c>
    </row>
    <row r="102" spans="1:7" s="28" customFormat="1" ht="16.5" customHeight="1" x14ac:dyDescent="0.3">
      <c r="A102" s="33" t="s">
        <v>868</v>
      </c>
      <c r="B102" s="36" t="s">
        <v>869</v>
      </c>
      <c r="C102" s="30">
        <v>1.61</v>
      </c>
      <c r="D102" s="35">
        <v>0</v>
      </c>
      <c r="E102" s="35">
        <v>0</v>
      </c>
      <c r="F102" s="32"/>
      <c r="G102" s="154">
        <f t="shared" si="6"/>
        <v>0</v>
      </c>
    </row>
    <row r="103" spans="1:7" ht="31.2" x14ac:dyDescent="0.3">
      <c r="A103" s="2" t="s">
        <v>616</v>
      </c>
      <c r="B103" s="15" t="s">
        <v>615</v>
      </c>
      <c r="C103" s="30">
        <f t="shared" ref="C103:D103" si="14">C104</f>
        <v>26758.49</v>
      </c>
      <c r="D103" s="30">
        <f t="shared" si="14"/>
        <v>0</v>
      </c>
      <c r="E103" s="14">
        <f>E104</f>
        <v>800</v>
      </c>
      <c r="F103" s="17"/>
      <c r="G103" s="154">
        <f t="shared" si="6"/>
        <v>2.9897053234319277</v>
      </c>
    </row>
    <row r="104" spans="1:7" ht="31.2" x14ac:dyDescent="0.3">
      <c r="A104" s="2" t="s">
        <v>617</v>
      </c>
      <c r="B104" s="15" t="s">
        <v>615</v>
      </c>
      <c r="C104" s="14">
        <v>26758.49</v>
      </c>
      <c r="D104" s="14">
        <v>0</v>
      </c>
      <c r="E104" s="14">
        <v>800</v>
      </c>
      <c r="F104" s="17"/>
      <c r="G104" s="154">
        <f t="shared" si="6"/>
        <v>2.9897053234319277</v>
      </c>
    </row>
    <row r="105" spans="1:7" ht="31.2" x14ac:dyDescent="0.3">
      <c r="A105" s="19" t="s">
        <v>234</v>
      </c>
      <c r="B105" s="20" t="s">
        <v>95</v>
      </c>
      <c r="C105" s="13">
        <f>C106+C108+C111+C118+C121</f>
        <v>36841602.050000004</v>
      </c>
      <c r="D105" s="13">
        <f>D106+D108+D111+D118+D121</f>
        <v>250485000</v>
      </c>
      <c r="E105" s="13">
        <f>E106+E108+E111+E118+E121</f>
        <v>32381323.530000001</v>
      </c>
      <c r="F105" s="18">
        <f t="shared" si="7"/>
        <v>12.927450158692139</v>
      </c>
      <c r="G105" s="155">
        <f t="shared" si="6"/>
        <v>87.893364371216308</v>
      </c>
    </row>
    <row r="106" spans="1:7" ht="62.4" x14ac:dyDescent="0.3">
      <c r="A106" s="2" t="s">
        <v>235</v>
      </c>
      <c r="B106" s="3" t="s">
        <v>96</v>
      </c>
      <c r="C106" s="14">
        <f>C107</f>
        <v>1264.28</v>
      </c>
      <c r="D106" s="14">
        <f>D107</f>
        <v>14138000</v>
      </c>
      <c r="E106" s="14">
        <f>E107</f>
        <v>0</v>
      </c>
      <c r="F106" s="17">
        <f t="shared" si="7"/>
        <v>0</v>
      </c>
      <c r="G106" s="154">
        <f t="shared" si="6"/>
        <v>0</v>
      </c>
    </row>
    <row r="107" spans="1:7" ht="46.8" x14ac:dyDescent="0.3">
      <c r="A107" s="2" t="s">
        <v>236</v>
      </c>
      <c r="B107" s="3" t="s">
        <v>97</v>
      </c>
      <c r="C107" s="14">
        <v>1264.28</v>
      </c>
      <c r="D107" s="14">
        <v>14138000</v>
      </c>
      <c r="E107" s="14">
        <v>0</v>
      </c>
      <c r="F107" s="17">
        <f t="shared" si="7"/>
        <v>0</v>
      </c>
      <c r="G107" s="154">
        <f t="shared" si="6"/>
        <v>0</v>
      </c>
    </row>
    <row r="108" spans="1:7" x14ac:dyDescent="0.3">
      <c r="A108" s="2" t="s">
        <v>700</v>
      </c>
      <c r="B108" s="3" t="s">
        <v>703</v>
      </c>
      <c r="C108" s="14">
        <f>C109</f>
        <v>0</v>
      </c>
      <c r="D108" s="14">
        <f>D109</f>
        <v>100000000</v>
      </c>
      <c r="E108" s="14">
        <f>E109</f>
        <v>0</v>
      </c>
      <c r="F108" s="17">
        <f t="shared" si="7"/>
        <v>0</v>
      </c>
      <c r="G108" s="154"/>
    </row>
    <row r="109" spans="1:7" ht="31.2" x14ac:dyDescent="0.3">
      <c r="A109" s="2" t="s">
        <v>701</v>
      </c>
      <c r="B109" s="3" t="s">
        <v>704</v>
      </c>
      <c r="C109" s="14">
        <f>C110</f>
        <v>0</v>
      </c>
      <c r="D109" s="14">
        <f>D110</f>
        <v>100000000</v>
      </c>
      <c r="E109" s="14">
        <f>E110</f>
        <v>0</v>
      </c>
      <c r="F109" s="17">
        <f t="shared" si="7"/>
        <v>0</v>
      </c>
      <c r="G109" s="154"/>
    </row>
    <row r="110" spans="1:7" ht="31.2" x14ac:dyDescent="0.3">
      <c r="A110" s="2" t="s">
        <v>702</v>
      </c>
      <c r="B110" s="3" t="s">
        <v>705</v>
      </c>
      <c r="C110" s="14">
        <v>0</v>
      </c>
      <c r="D110" s="14">
        <v>100000000</v>
      </c>
      <c r="E110" s="14">
        <v>0</v>
      </c>
      <c r="F110" s="17">
        <f t="shared" si="7"/>
        <v>0</v>
      </c>
      <c r="G110" s="154"/>
    </row>
    <row r="111" spans="1:7" ht="65.25" customHeight="1" x14ac:dyDescent="0.3">
      <c r="A111" s="2" t="s">
        <v>237</v>
      </c>
      <c r="B111" s="3" t="s">
        <v>98</v>
      </c>
      <c r="C111" s="14">
        <f>C112+C114+C116</f>
        <v>36188203.57</v>
      </c>
      <c r="D111" s="14">
        <f>D112+D114+D116</f>
        <v>130271000</v>
      </c>
      <c r="E111" s="14">
        <f>E112+E114+E116</f>
        <v>31699678.190000001</v>
      </c>
      <c r="F111" s="17">
        <f t="shared" si="7"/>
        <v>24.333641554912454</v>
      </c>
      <c r="G111" s="154">
        <f t="shared" si="6"/>
        <v>87.596716782811001</v>
      </c>
    </row>
    <row r="112" spans="1:7" ht="62.4" x14ac:dyDescent="0.3">
      <c r="A112" s="2" t="s">
        <v>238</v>
      </c>
      <c r="B112" s="3" t="s">
        <v>99</v>
      </c>
      <c r="C112" s="14">
        <f>C113</f>
        <v>29624542.620000001</v>
      </c>
      <c r="D112" s="14">
        <f>D113</f>
        <v>103056000</v>
      </c>
      <c r="E112" s="14">
        <f>E113</f>
        <v>26569132.260000002</v>
      </c>
      <c r="F112" s="17">
        <f t="shared" si="7"/>
        <v>25.781257044713556</v>
      </c>
      <c r="G112" s="154">
        <f t="shared" si="6"/>
        <v>89.686219297315859</v>
      </c>
    </row>
    <row r="113" spans="1:7" ht="62.4" x14ac:dyDescent="0.3">
      <c r="A113" s="2" t="s">
        <v>239</v>
      </c>
      <c r="B113" s="3" t="s">
        <v>163</v>
      </c>
      <c r="C113" s="14">
        <v>29624542.620000001</v>
      </c>
      <c r="D113" s="14">
        <v>103056000</v>
      </c>
      <c r="E113" s="14">
        <v>26569132.260000002</v>
      </c>
      <c r="F113" s="17">
        <f t="shared" si="7"/>
        <v>25.781257044713556</v>
      </c>
      <c r="G113" s="154">
        <f t="shared" si="6"/>
        <v>89.686219297315859</v>
      </c>
    </row>
    <row r="114" spans="1:7" ht="62.4" x14ac:dyDescent="0.3">
      <c r="A114" s="2" t="s">
        <v>240</v>
      </c>
      <c r="B114" s="3" t="s">
        <v>100</v>
      </c>
      <c r="C114" s="14">
        <f>C115</f>
        <v>1407712.9</v>
      </c>
      <c r="D114" s="14">
        <f>D115</f>
        <v>5741000</v>
      </c>
      <c r="E114" s="14">
        <f>E115</f>
        <v>1407735.73</v>
      </c>
      <c r="F114" s="17">
        <f t="shared" si="7"/>
        <v>24.520740811705277</v>
      </c>
      <c r="G114" s="154">
        <f t="shared" si="6"/>
        <v>100.00162177955463</v>
      </c>
    </row>
    <row r="115" spans="1:7" ht="62.4" x14ac:dyDescent="0.3">
      <c r="A115" s="2" t="s">
        <v>241</v>
      </c>
      <c r="B115" s="3" t="s">
        <v>101</v>
      </c>
      <c r="C115" s="14">
        <v>1407712.9</v>
      </c>
      <c r="D115" s="14">
        <v>5741000</v>
      </c>
      <c r="E115" s="14">
        <v>1407735.73</v>
      </c>
      <c r="F115" s="17">
        <f t="shared" si="7"/>
        <v>24.520740811705277</v>
      </c>
      <c r="G115" s="154">
        <f t="shared" si="6"/>
        <v>100.00162177955463</v>
      </c>
    </row>
    <row r="116" spans="1:7" ht="31.2" x14ac:dyDescent="0.3">
      <c r="A116" s="2" t="s">
        <v>242</v>
      </c>
      <c r="B116" s="3" t="s">
        <v>102</v>
      </c>
      <c r="C116" s="14">
        <f>C117</f>
        <v>5155948.05</v>
      </c>
      <c r="D116" s="14">
        <f>D117</f>
        <v>21474000</v>
      </c>
      <c r="E116" s="14">
        <f>E117</f>
        <v>3722810.2</v>
      </c>
      <c r="F116" s="17">
        <f t="shared" si="7"/>
        <v>17.336361180963024</v>
      </c>
      <c r="G116" s="154">
        <f t="shared" si="6"/>
        <v>72.20418367093518</v>
      </c>
    </row>
    <row r="117" spans="1:7" ht="33" customHeight="1" x14ac:dyDescent="0.3">
      <c r="A117" s="2" t="s">
        <v>243</v>
      </c>
      <c r="B117" s="3" t="s">
        <v>103</v>
      </c>
      <c r="C117" s="14">
        <v>5155948.05</v>
      </c>
      <c r="D117" s="14">
        <v>21474000</v>
      </c>
      <c r="E117" s="14">
        <v>3722810.2</v>
      </c>
      <c r="F117" s="17">
        <f t="shared" si="7"/>
        <v>17.336361180963024</v>
      </c>
      <c r="G117" s="154">
        <f t="shared" si="6"/>
        <v>72.20418367093518</v>
      </c>
    </row>
    <row r="118" spans="1:7" x14ac:dyDescent="0.3">
      <c r="A118" s="2" t="s">
        <v>244</v>
      </c>
      <c r="B118" s="3" t="s">
        <v>104</v>
      </c>
      <c r="C118" s="14">
        <f>C119</f>
        <v>341530</v>
      </c>
      <c r="D118" s="14">
        <f>D119</f>
        <v>5220000</v>
      </c>
      <c r="E118" s="14">
        <f>E119</f>
        <v>372109</v>
      </c>
      <c r="F118" s="17">
        <f t="shared" si="7"/>
        <v>7.1285249042145589</v>
      </c>
      <c r="G118" s="154">
        <f t="shared" si="6"/>
        <v>108.95353263256521</v>
      </c>
    </row>
    <row r="119" spans="1:7" ht="37.200000000000003" customHeight="1" x14ac:dyDescent="0.3">
      <c r="A119" s="2" t="s">
        <v>245</v>
      </c>
      <c r="B119" s="3" t="s">
        <v>105</v>
      </c>
      <c r="C119" s="14">
        <f>C120</f>
        <v>341530</v>
      </c>
      <c r="D119" s="14">
        <f>D120</f>
        <v>5220000</v>
      </c>
      <c r="E119" s="14">
        <f>E120</f>
        <v>372109</v>
      </c>
      <c r="F119" s="17">
        <f t="shared" si="7"/>
        <v>7.1285249042145589</v>
      </c>
      <c r="G119" s="154">
        <f t="shared" si="6"/>
        <v>108.95353263256521</v>
      </c>
    </row>
    <row r="120" spans="1:7" ht="46.8" x14ac:dyDescent="0.3">
      <c r="A120" s="2" t="s">
        <v>246</v>
      </c>
      <c r="B120" s="3" t="s">
        <v>106</v>
      </c>
      <c r="C120" s="14">
        <v>341530</v>
      </c>
      <c r="D120" s="14">
        <v>5220000</v>
      </c>
      <c r="E120" s="14">
        <v>372109</v>
      </c>
      <c r="F120" s="17">
        <f t="shared" si="7"/>
        <v>7.1285249042145589</v>
      </c>
      <c r="G120" s="154">
        <f t="shared" si="6"/>
        <v>108.95353263256521</v>
      </c>
    </row>
    <row r="121" spans="1:7" ht="62.4" x14ac:dyDescent="0.3">
      <c r="A121" s="2" t="s">
        <v>247</v>
      </c>
      <c r="B121" s="3" t="s">
        <v>107</v>
      </c>
      <c r="C121" s="14">
        <f>C122</f>
        <v>310604.2</v>
      </c>
      <c r="D121" s="14">
        <f>D122</f>
        <v>856000</v>
      </c>
      <c r="E121" s="14">
        <f>E122</f>
        <v>309536.34000000003</v>
      </c>
      <c r="F121" s="17">
        <f t="shared" si="7"/>
        <v>36.160787383177571</v>
      </c>
      <c r="G121" s="154">
        <f t="shared" si="6"/>
        <v>99.656199111280529</v>
      </c>
    </row>
    <row r="122" spans="1:7" ht="62.4" x14ac:dyDescent="0.3">
      <c r="A122" s="2" t="s">
        <v>248</v>
      </c>
      <c r="B122" s="3" t="s">
        <v>108</v>
      </c>
      <c r="C122" s="14">
        <f>C123</f>
        <v>310604.2</v>
      </c>
      <c r="D122" s="14">
        <f>D123</f>
        <v>856000</v>
      </c>
      <c r="E122" s="14">
        <f>E123</f>
        <v>309536.34000000003</v>
      </c>
      <c r="F122" s="17">
        <f t="shared" si="7"/>
        <v>36.160787383177571</v>
      </c>
      <c r="G122" s="154">
        <f t="shared" si="6"/>
        <v>99.656199111280529</v>
      </c>
    </row>
    <row r="123" spans="1:7" ht="78" x14ac:dyDescent="0.3">
      <c r="A123" s="2" t="s">
        <v>249</v>
      </c>
      <c r="B123" s="3" t="s">
        <v>109</v>
      </c>
      <c r="C123" s="14">
        <v>310604.2</v>
      </c>
      <c r="D123" s="14">
        <v>856000</v>
      </c>
      <c r="E123" s="14">
        <v>309536.34000000003</v>
      </c>
      <c r="F123" s="17">
        <f t="shared" si="7"/>
        <v>36.160787383177571</v>
      </c>
      <c r="G123" s="154">
        <f t="shared" si="6"/>
        <v>99.656199111280529</v>
      </c>
    </row>
    <row r="124" spans="1:7" x14ac:dyDescent="0.3">
      <c r="A124" s="19" t="s">
        <v>250</v>
      </c>
      <c r="B124" s="20" t="s">
        <v>110</v>
      </c>
      <c r="C124" s="13">
        <f>C125+C132+C138</f>
        <v>81227998.239999995</v>
      </c>
      <c r="D124" s="13">
        <f>D125+D132+D138</f>
        <v>347503000</v>
      </c>
      <c r="E124" s="13">
        <f>E125+E132+E138</f>
        <v>97889953.949999988</v>
      </c>
      <c r="F124" s="18">
        <f t="shared" si="7"/>
        <v>28.169527730695847</v>
      </c>
      <c r="G124" s="155">
        <f t="shared" si="6"/>
        <v>120.51257703134553</v>
      </c>
    </row>
    <row r="125" spans="1:7" x14ac:dyDescent="0.3">
      <c r="A125" s="2" t="s">
        <v>251</v>
      </c>
      <c r="B125" s="3" t="s">
        <v>111</v>
      </c>
      <c r="C125" s="14">
        <f>C126+C127+C128+C131</f>
        <v>9200932.2800000012</v>
      </c>
      <c r="D125" s="14">
        <f>D126+D127+D128</f>
        <v>11892000</v>
      </c>
      <c r="E125" s="14">
        <f>E126+E127+E128</f>
        <v>8782173.5</v>
      </c>
      <c r="F125" s="17">
        <f t="shared" si="7"/>
        <v>73.849423982509251</v>
      </c>
      <c r="G125" s="154">
        <f t="shared" si="6"/>
        <v>95.448735331850514</v>
      </c>
    </row>
    <row r="126" spans="1:7" ht="31.2" x14ac:dyDescent="0.3">
      <c r="A126" s="2" t="s">
        <v>252</v>
      </c>
      <c r="B126" s="3" t="s">
        <v>112</v>
      </c>
      <c r="C126" s="14">
        <v>1587551.83</v>
      </c>
      <c r="D126" s="14">
        <v>880000</v>
      </c>
      <c r="E126" s="14">
        <v>2017755.62</v>
      </c>
      <c r="F126" s="17">
        <f t="shared" si="7"/>
        <v>229.29041136363639</v>
      </c>
      <c r="G126" s="154">
        <f t="shared" si="6"/>
        <v>127.0985666023893</v>
      </c>
    </row>
    <row r="127" spans="1:7" x14ac:dyDescent="0.3">
      <c r="A127" s="2" t="s">
        <v>253</v>
      </c>
      <c r="B127" s="3" t="s">
        <v>113</v>
      </c>
      <c r="C127" s="14">
        <v>1424499.92</v>
      </c>
      <c r="D127" s="14">
        <v>2450000</v>
      </c>
      <c r="E127" s="14">
        <v>1547468.2</v>
      </c>
      <c r="F127" s="17">
        <f t="shared" si="7"/>
        <v>63.161967346938773</v>
      </c>
      <c r="G127" s="154">
        <f t="shared" si="6"/>
        <v>108.63238237317697</v>
      </c>
    </row>
    <row r="128" spans="1:7" x14ac:dyDescent="0.3">
      <c r="A128" s="2" t="s">
        <v>254</v>
      </c>
      <c r="B128" s="3" t="s">
        <v>150</v>
      </c>
      <c r="C128" s="14">
        <f>C129+C130</f>
        <v>6188370.5700000003</v>
      </c>
      <c r="D128" s="14">
        <f>D129+D130</f>
        <v>8562000</v>
      </c>
      <c r="E128" s="14">
        <f>E129+E130</f>
        <v>5216949.68</v>
      </c>
      <c r="F128" s="17">
        <f t="shared" si="7"/>
        <v>60.931437514599388</v>
      </c>
      <c r="G128" s="154">
        <f t="shared" si="6"/>
        <v>84.302477057381509</v>
      </c>
    </row>
    <row r="129" spans="1:7" x14ac:dyDescent="0.3">
      <c r="A129" s="2" t="s">
        <v>255</v>
      </c>
      <c r="B129" s="3" t="s">
        <v>151</v>
      </c>
      <c r="C129" s="14">
        <v>2033211.7</v>
      </c>
      <c r="D129" s="14">
        <v>3532000</v>
      </c>
      <c r="E129" s="14">
        <v>2968438.71</v>
      </c>
      <c r="F129" s="17">
        <f t="shared" si="7"/>
        <v>84.044131087202715</v>
      </c>
      <c r="G129" s="154">
        <f t="shared" si="6"/>
        <v>145.99752254032376</v>
      </c>
    </row>
    <row r="130" spans="1:7" x14ac:dyDescent="0.3">
      <c r="A130" s="2" t="s">
        <v>366</v>
      </c>
      <c r="B130" s="3" t="s">
        <v>367</v>
      </c>
      <c r="C130" s="14">
        <v>4155158.87</v>
      </c>
      <c r="D130" s="14">
        <v>5030000</v>
      </c>
      <c r="E130" s="14">
        <v>2248510.9700000002</v>
      </c>
      <c r="F130" s="17">
        <f t="shared" si="7"/>
        <v>44.702007355864815</v>
      </c>
      <c r="G130" s="154">
        <f t="shared" si="6"/>
        <v>54.113718400374907</v>
      </c>
    </row>
    <row r="131" spans="1:7" s="34" customFormat="1" ht="31.2" x14ac:dyDescent="0.3">
      <c r="A131" s="33" t="s">
        <v>870</v>
      </c>
      <c r="B131" s="39" t="s">
        <v>871</v>
      </c>
      <c r="C131" s="35">
        <v>509.96</v>
      </c>
      <c r="D131" s="35">
        <v>0</v>
      </c>
      <c r="E131" s="35">
        <v>0</v>
      </c>
      <c r="F131" s="37"/>
      <c r="G131" s="154">
        <f t="shared" si="6"/>
        <v>0</v>
      </c>
    </row>
    <row r="132" spans="1:7" x14ac:dyDescent="0.3">
      <c r="A132" s="2" t="s">
        <v>256</v>
      </c>
      <c r="B132" s="3" t="s">
        <v>114</v>
      </c>
      <c r="C132" s="14">
        <f>C133+C135+C136</f>
        <v>47365.8</v>
      </c>
      <c r="D132" s="14">
        <f>D133+D135+D136</f>
        <v>5409000</v>
      </c>
      <c r="E132" s="14">
        <f>E133+E135+E136</f>
        <v>35019.910000000003</v>
      </c>
      <c r="F132" s="17">
        <f t="shared" si="7"/>
        <v>0.64743778887040127</v>
      </c>
      <c r="G132" s="154">
        <f t="shared" si="6"/>
        <v>73.935012181785169</v>
      </c>
    </row>
    <row r="133" spans="1:7" ht="46.8" x14ac:dyDescent="0.3">
      <c r="A133" s="2" t="s">
        <v>257</v>
      </c>
      <c r="B133" s="3" t="s">
        <v>115</v>
      </c>
      <c r="C133" s="14">
        <f>C134</f>
        <v>0</v>
      </c>
      <c r="D133" s="14">
        <f>D134</f>
        <v>5000000</v>
      </c>
      <c r="E133" s="14">
        <f>E134</f>
        <v>7500</v>
      </c>
      <c r="F133" s="17">
        <f t="shared" si="7"/>
        <v>0.15</v>
      </c>
      <c r="G133" s="154"/>
    </row>
    <row r="134" spans="1:7" ht="46.8" x14ac:dyDescent="0.3">
      <c r="A134" s="2" t="s">
        <v>258</v>
      </c>
      <c r="B134" s="3" t="s">
        <v>116</v>
      </c>
      <c r="C134" s="14">
        <v>0</v>
      </c>
      <c r="D134" s="14">
        <v>5000000</v>
      </c>
      <c r="E134" s="14">
        <v>7500</v>
      </c>
      <c r="F134" s="17">
        <f t="shared" si="7"/>
        <v>0.15</v>
      </c>
      <c r="G134" s="154"/>
    </row>
    <row r="135" spans="1:7" ht="31.2" x14ac:dyDescent="0.3">
      <c r="A135" s="2" t="s">
        <v>259</v>
      </c>
      <c r="B135" s="3" t="s">
        <v>117</v>
      </c>
      <c r="C135" s="14">
        <v>2365.8000000000002</v>
      </c>
      <c r="D135" s="14">
        <v>9000</v>
      </c>
      <c r="E135" s="14">
        <v>2519.91</v>
      </c>
      <c r="F135" s="17">
        <f t="shared" si="7"/>
        <v>27.998999999999995</v>
      </c>
      <c r="G135" s="154">
        <f t="shared" ref="G133:G196" si="15">E135/C135*100</f>
        <v>106.51407557697183</v>
      </c>
    </row>
    <row r="136" spans="1:7" ht="46.8" x14ac:dyDescent="0.3">
      <c r="A136" s="2" t="s">
        <v>260</v>
      </c>
      <c r="B136" s="3" t="s">
        <v>635</v>
      </c>
      <c r="C136" s="14">
        <f>C137</f>
        <v>45000</v>
      </c>
      <c r="D136" s="14">
        <f>D137</f>
        <v>400000</v>
      </c>
      <c r="E136" s="14">
        <f>E137</f>
        <v>25000</v>
      </c>
      <c r="F136" s="17">
        <f t="shared" si="7"/>
        <v>6.25</v>
      </c>
      <c r="G136" s="154">
        <f t="shared" si="15"/>
        <v>55.555555555555557</v>
      </c>
    </row>
    <row r="137" spans="1:7" ht="93.6" x14ac:dyDescent="0.3">
      <c r="A137" s="2" t="s">
        <v>261</v>
      </c>
      <c r="B137" s="3" t="s">
        <v>636</v>
      </c>
      <c r="C137" s="14">
        <v>45000</v>
      </c>
      <c r="D137" s="14">
        <v>400000</v>
      </c>
      <c r="E137" s="14">
        <v>25000</v>
      </c>
      <c r="F137" s="17">
        <f t="shared" ref="F137:F217" si="16">E137/D137*100</f>
        <v>6.25</v>
      </c>
      <c r="G137" s="154">
        <f t="shared" si="15"/>
        <v>55.555555555555557</v>
      </c>
    </row>
    <row r="138" spans="1:7" x14ac:dyDescent="0.3">
      <c r="A138" s="2" t="s">
        <v>262</v>
      </c>
      <c r="B138" s="3" t="s">
        <v>118</v>
      </c>
      <c r="C138" s="14">
        <f>C139</f>
        <v>71979700.159999996</v>
      </c>
      <c r="D138" s="14">
        <f>D139</f>
        <v>330202000</v>
      </c>
      <c r="E138" s="14">
        <f>E139</f>
        <v>89072760.539999992</v>
      </c>
      <c r="F138" s="17">
        <f t="shared" si="16"/>
        <v>26.975233505551145</v>
      </c>
      <c r="G138" s="154">
        <f t="shared" si="15"/>
        <v>123.74705693689292</v>
      </c>
    </row>
    <row r="139" spans="1:7" x14ac:dyDescent="0.3">
      <c r="A139" s="2" t="s">
        <v>263</v>
      </c>
      <c r="B139" s="3" t="s">
        <v>119</v>
      </c>
      <c r="C139" s="14">
        <f>SUM(C140:C142)</f>
        <v>71979700.159999996</v>
      </c>
      <c r="D139" s="14">
        <f>SUM(D140:D142)</f>
        <v>330202000</v>
      </c>
      <c r="E139" s="14">
        <f>SUM(E140:E142)</f>
        <v>89072760.539999992</v>
      </c>
      <c r="F139" s="17">
        <f t="shared" si="16"/>
        <v>26.975233505551145</v>
      </c>
      <c r="G139" s="154">
        <f t="shared" si="15"/>
        <v>123.74705693689292</v>
      </c>
    </row>
    <row r="140" spans="1:7" ht="46.8" x14ac:dyDescent="0.3">
      <c r="A140" s="2" t="s">
        <v>264</v>
      </c>
      <c r="B140" s="3" t="s">
        <v>164</v>
      </c>
      <c r="C140" s="14">
        <v>258993.3</v>
      </c>
      <c r="D140" s="14">
        <v>1444000</v>
      </c>
      <c r="E140" s="14">
        <v>120365.1</v>
      </c>
      <c r="F140" s="17">
        <f t="shared" si="16"/>
        <v>8.3355332409972291</v>
      </c>
      <c r="G140" s="154">
        <f t="shared" si="15"/>
        <v>46.474213811708651</v>
      </c>
    </row>
    <row r="141" spans="1:7" ht="31.2" x14ac:dyDescent="0.3">
      <c r="A141" s="2" t="s">
        <v>265</v>
      </c>
      <c r="B141" s="3" t="s">
        <v>120</v>
      </c>
      <c r="C141" s="14">
        <v>68236747.299999997</v>
      </c>
      <c r="D141" s="14">
        <v>312252000</v>
      </c>
      <c r="E141" s="14">
        <v>85629968.659999996</v>
      </c>
      <c r="F141" s="17">
        <f t="shared" si="16"/>
        <v>27.42335314425528</v>
      </c>
      <c r="G141" s="154">
        <f t="shared" si="15"/>
        <v>125.4895229450657</v>
      </c>
    </row>
    <row r="142" spans="1:7" ht="31.2" x14ac:dyDescent="0.3">
      <c r="A142" s="2" t="s">
        <v>266</v>
      </c>
      <c r="B142" s="3" t="s">
        <v>121</v>
      </c>
      <c r="C142" s="14">
        <v>3483959.56</v>
      </c>
      <c r="D142" s="14">
        <v>16506000</v>
      </c>
      <c r="E142" s="14">
        <v>3322426.78</v>
      </c>
      <c r="F142" s="17">
        <f t="shared" si="16"/>
        <v>20.128600387737791</v>
      </c>
      <c r="G142" s="154">
        <f t="shared" si="15"/>
        <v>95.363528846471439</v>
      </c>
    </row>
    <row r="143" spans="1:7" ht="31.2" x14ac:dyDescent="0.3">
      <c r="A143" s="19" t="s">
        <v>267</v>
      </c>
      <c r="B143" s="20" t="s">
        <v>122</v>
      </c>
      <c r="C143" s="13">
        <f>C144+C152</f>
        <v>23378364.599999998</v>
      </c>
      <c r="D143" s="13">
        <f>D144+D152</f>
        <v>53707000</v>
      </c>
      <c r="E143" s="13">
        <f>E144+E152</f>
        <v>11346854.610000001</v>
      </c>
      <c r="F143" s="18">
        <f t="shared" si="16"/>
        <v>21.127329044631054</v>
      </c>
      <c r="G143" s="155">
        <f t="shared" si="15"/>
        <v>48.535707283819171</v>
      </c>
    </row>
    <row r="144" spans="1:7" x14ac:dyDescent="0.3">
      <c r="A144" s="2" t="s">
        <v>268</v>
      </c>
      <c r="B144" s="3" t="s">
        <v>123</v>
      </c>
      <c r="C144" s="14">
        <f>C148+C150+C145+C146+C147</f>
        <v>734993.15</v>
      </c>
      <c r="D144" s="14">
        <f>D148+D150+D145+D146+D147</f>
        <v>11595000</v>
      </c>
      <c r="E144" s="14">
        <f>E148+E150+E145+E146+E147</f>
        <v>771045.47</v>
      </c>
      <c r="F144" s="17">
        <f t="shared" si="16"/>
        <v>6.6498100043122035</v>
      </c>
      <c r="G144" s="154">
        <f t="shared" si="15"/>
        <v>104.90512326543451</v>
      </c>
    </row>
    <row r="145" spans="1:7" ht="46.8" x14ac:dyDescent="0.3">
      <c r="A145" s="2" t="s">
        <v>269</v>
      </c>
      <c r="B145" s="3" t="s">
        <v>124</v>
      </c>
      <c r="C145" s="14">
        <v>2250</v>
      </c>
      <c r="D145" s="14">
        <v>5000</v>
      </c>
      <c r="E145" s="14">
        <v>300</v>
      </c>
      <c r="F145" s="17">
        <f t="shared" si="16"/>
        <v>6</v>
      </c>
      <c r="G145" s="154">
        <f t="shared" si="15"/>
        <v>13.333333333333334</v>
      </c>
    </row>
    <row r="146" spans="1:7" ht="31.2" x14ac:dyDescent="0.3">
      <c r="A146" s="2" t="s">
        <v>270</v>
      </c>
      <c r="B146" s="3" t="s">
        <v>125</v>
      </c>
      <c r="C146" s="14">
        <v>86850</v>
      </c>
      <c r="D146" s="14">
        <v>352000</v>
      </c>
      <c r="E146" s="14">
        <v>0</v>
      </c>
      <c r="F146" s="17">
        <f t="shared" si="16"/>
        <v>0</v>
      </c>
      <c r="G146" s="154">
        <f t="shared" si="15"/>
        <v>0</v>
      </c>
    </row>
    <row r="147" spans="1:7" ht="19.5" customHeight="1" x14ac:dyDescent="0.3">
      <c r="A147" s="2" t="s">
        <v>368</v>
      </c>
      <c r="B147" s="3" t="s">
        <v>369</v>
      </c>
      <c r="C147" s="14">
        <v>800</v>
      </c>
      <c r="D147" s="14">
        <v>1000</v>
      </c>
      <c r="E147" s="14">
        <v>300</v>
      </c>
      <c r="F147" s="17">
        <f t="shared" si="16"/>
        <v>30</v>
      </c>
      <c r="G147" s="154">
        <f t="shared" si="15"/>
        <v>37.5</v>
      </c>
    </row>
    <row r="148" spans="1:7" ht="31.2" x14ac:dyDescent="0.3">
      <c r="A148" s="2" t="s">
        <v>271</v>
      </c>
      <c r="B148" s="3" t="s">
        <v>126</v>
      </c>
      <c r="C148" s="14">
        <f>C149</f>
        <v>14600</v>
      </c>
      <c r="D148" s="14">
        <f>D149</f>
        <v>85000</v>
      </c>
      <c r="E148" s="14">
        <f>E149</f>
        <v>12050</v>
      </c>
      <c r="F148" s="17">
        <f t="shared" si="16"/>
        <v>14.176470588235293</v>
      </c>
      <c r="G148" s="154">
        <f t="shared" si="15"/>
        <v>82.534246575342465</v>
      </c>
    </row>
    <row r="149" spans="1:7" ht="64.8" customHeight="1" x14ac:dyDescent="0.3">
      <c r="A149" s="2" t="s">
        <v>272</v>
      </c>
      <c r="B149" s="3" t="s">
        <v>127</v>
      </c>
      <c r="C149" s="14">
        <v>14600</v>
      </c>
      <c r="D149" s="14">
        <v>85000</v>
      </c>
      <c r="E149" s="14">
        <v>12050</v>
      </c>
      <c r="F149" s="17">
        <f t="shared" si="16"/>
        <v>14.176470588235293</v>
      </c>
      <c r="G149" s="154">
        <f t="shared" si="15"/>
        <v>82.534246575342465</v>
      </c>
    </row>
    <row r="150" spans="1:7" x14ac:dyDescent="0.3">
      <c r="A150" s="2" t="s">
        <v>273</v>
      </c>
      <c r="B150" s="3" t="s">
        <v>128</v>
      </c>
      <c r="C150" s="14">
        <f>C151</f>
        <v>630493.15</v>
      </c>
      <c r="D150" s="14">
        <f>D151</f>
        <v>11152000</v>
      </c>
      <c r="E150" s="14">
        <f>E151</f>
        <v>758395.47</v>
      </c>
      <c r="F150" s="17">
        <f t="shared" si="16"/>
        <v>6.8005332675753216</v>
      </c>
      <c r="G150" s="154">
        <f t="shared" si="15"/>
        <v>120.28607606601275</v>
      </c>
    </row>
    <row r="151" spans="1:7" ht="31.2" x14ac:dyDescent="0.3">
      <c r="A151" s="2" t="s">
        <v>274</v>
      </c>
      <c r="B151" s="3" t="s">
        <v>129</v>
      </c>
      <c r="C151" s="14">
        <v>630493.15</v>
      </c>
      <c r="D151" s="14">
        <v>11152000</v>
      </c>
      <c r="E151" s="14">
        <v>758395.47</v>
      </c>
      <c r="F151" s="17">
        <f t="shared" si="16"/>
        <v>6.8005332675753216</v>
      </c>
      <c r="G151" s="154">
        <f t="shared" si="15"/>
        <v>120.28607606601275</v>
      </c>
    </row>
    <row r="152" spans="1:7" x14ac:dyDescent="0.3">
      <c r="A152" s="2" t="s">
        <v>275</v>
      </c>
      <c r="B152" s="3" t="s">
        <v>130</v>
      </c>
      <c r="C152" s="14">
        <f>C153+C155</f>
        <v>22643371.449999999</v>
      </c>
      <c r="D152" s="14">
        <f>D153+D155</f>
        <v>42112000</v>
      </c>
      <c r="E152" s="14">
        <f>E153+E155</f>
        <v>10575809.140000001</v>
      </c>
      <c r="F152" s="17">
        <f t="shared" si="16"/>
        <v>25.113528542933132</v>
      </c>
      <c r="G152" s="154">
        <f t="shared" si="15"/>
        <v>46.70598264641373</v>
      </c>
    </row>
    <row r="153" spans="1:7" ht="31.2" x14ac:dyDescent="0.3">
      <c r="A153" s="2" t="s">
        <v>370</v>
      </c>
      <c r="B153" s="3" t="s">
        <v>372</v>
      </c>
      <c r="C153" s="14">
        <f>C154</f>
        <v>1033532.4</v>
      </c>
      <c r="D153" s="14">
        <f>D154</f>
        <v>5272000</v>
      </c>
      <c r="E153" s="14">
        <f>E154</f>
        <v>1538862.31</v>
      </c>
      <c r="F153" s="17">
        <f t="shared" si="16"/>
        <v>29.189345789074356</v>
      </c>
      <c r="G153" s="154">
        <f t="shared" si="15"/>
        <v>148.89347542466979</v>
      </c>
    </row>
    <row r="154" spans="1:7" ht="31.2" x14ac:dyDescent="0.3">
      <c r="A154" s="2" t="s">
        <v>371</v>
      </c>
      <c r="B154" s="3" t="s">
        <v>373</v>
      </c>
      <c r="C154" s="14">
        <v>1033532.4</v>
      </c>
      <c r="D154" s="14">
        <v>5272000</v>
      </c>
      <c r="E154" s="14">
        <v>1538862.31</v>
      </c>
      <c r="F154" s="17">
        <f t="shared" si="16"/>
        <v>29.189345789074356</v>
      </c>
      <c r="G154" s="154">
        <f t="shared" si="15"/>
        <v>148.89347542466979</v>
      </c>
    </row>
    <row r="155" spans="1:7" x14ac:dyDescent="0.3">
      <c r="A155" s="2" t="s">
        <v>276</v>
      </c>
      <c r="B155" s="3" t="s">
        <v>131</v>
      </c>
      <c r="C155" s="14">
        <f>C156</f>
        <v>21609839.050000001</v>
      </c>
      <c r="D155" s="14">
        <f>D156</f>
        <v>36840000</v>
      </c>
      <c r="E155" s="14">
        <f>E156</f>
        <v>9036946.8300000001</v>
      </c>
      <c r="F155" s="17">
        <f t="shared" si="16"/>
        <v>24.530257410423452</v>
      </c>
      <c r="G155" s="154">
        <f t="shared" si="15"/>
        <v>41.81866791830641</v>
      </c>
    </row>
    <row r="156" spans="1:7" ht="18" customHeight="1" x14ac:dyDescent="0.3">
      <c r="A156" s="2" t="s">
        <v>277</v>
      </c>
      <c r="B156" s="3" t="s">
        <v>132</v>
      </c>
      <c r="C156" s="14">
        <v>21609839.050000001</v>
      </c>
      <c r="D156" s="14">
        <v>36840000</v>
      </c>
      <c r="E156" s="14">
        <v>9036946.8300000001</v>
      </c>
      <c r="F156" s="17">
        <f t="shared" si="16"/>
        <v>24.530257410423452</v>
      </c>
      <c r="G156" s="154">
        <f t="shared" si="15"/>
        <v>41.81866791830641</v>
      </c>
    </row>
    <row r="157" spans="1:7" ht="31.2" x14ac:dyDescent="0.3">
      <c r="A157" s="19" t="s">
        <v>278</v>
      </c>
      <c r="B157" s="20" t="s">
        <v>133</v>
      </c>
      <c r="C157" s="13">
        <f>C158+C164</f>
        <v>4945960.32</v>
      </c>
      <c r="D157" s="13">
        <f>D158+D164</f>
        <v>6424000</v>
      </c>
      <c r="E157" s="13">
        <f>E158+E164</f>
        <v>36320583.850000001</v>
      </c>
      <c r="F157" s="18">
        <f t="shared" si="16"/>
        <v>565.38891422789538</v>
      </c>
      <c r="G157" s="155">
        <f t="shared" si="15"/>
        <v>734.34846824650629</v>
      </c>
    </row>
    <row r="158" spans="1:7" ht="62.4" x14ac:dyDescent="0.3">
      <c r="A158" s="2" t="s">
        <v>279</v>
      </c>
      <c r="B158" s="3" t="s">
        <v>134</v>
      </c>
      <c r="C158" s="14">
        <f>C159+C162</f>
        <v>138624.69</v>
      </c>
      <c r="D158" s="14">
        <f>D159+D162</f>
        <v>424000</v>
      </c>
      <c r="E158" s="14">
        <f>E159+E162</f>
        <v>11787577.689999999</v>
      </c>
      <c r="F158" s="17">
        <f t="shared" si="16"/>
        <v>2780.0890778301882</v>
      </c>
      <c r="G158" s="154">
        <f t="shared" si="15"/>
        <v>8503.2310550162456</v>
      </c>
    </row>
    <row r="159" spans="1:7" ht="84" customHeight="1" x14ac:dyDescent="0.3">
      <c r="A159" s="2" t="s">
        <v>639</v>
      </c>
      <c r="B159" s="3" t="s">
        <v>637</v>
      </c>
      <c r="C159" s="14">
        <f>C160+C161</f>
        <v>88594.69</v>
      </c>
      <c r="D159" s="14">
        <f>D160+D161</f>
        <v>324000</v>
      </c>
      <c r="E159" s="14">
        <f>E160+E161</f>
        <v>11064229.689999999</v>
      </c>
      <c r="F159" s="17">
        <f t="shared" si="16"/>
        <v>3414.8857067901231</v>
      </c>
      <c r="G159" s="154">
        <f t="shared" si="15"/>
        <v>12488.592363718411</v>
      </c>
    </row>
    <row r="160" spans="1:7" ht="82.8" customHeight="1" x14ac:dyDescent="0.3">
      <c r="A160" s="2" t="s">
        <v>640</v>
      </c>
      <c r="B160" s="3" t="s">
        <v>638</v>
      </c>
      <c r="C160" s="14">
        <v>88594.69</v>
      </c>
      <c r="D160" s="14">
        <v>324000</v>
      </c>
      <c r="E160" s="14">
        <v>11063429.689999999</v>
      </c>
      <c r="F160" s="17">
        <f t="shared" si="16"/>
        <v>3414.638793209876</v>
      </c>
      <c r="G160" s="154">
        <f t="shared" si="15"/>
        <v>12487.689375062997</v>
      </c>
    </row>
    <row r="161" spans="1:7" ht="46.8" x14ac:dyDescent="0.3">
      <c r="A161" s="2" t="s">
        <v>712</v>
      </c>
      <c r="B161" s="3" t="s">
        <v>713</v>
      </c>
      <c r="C161" s="14">
        <v>0</v>
      </c>
      <c r="D161" s="14">
        <v>0</v>
      </c>
      <c r="E161" s="14">
        <v>800</v>
      </c>
      <c r="F161" s="17"/>
      <c r="G161" s="154"/>
    </row>
    <row r="162" spans="1:7" ht="81" customHeight="1" x14ac:dyDescent="0.3">
      <c r="A162" s="2" t="s">
        <v>280</v>
      </c>
      <c r="B162" s="3" t="s">
        <v>135</v>
      </c>
      <c r="C162" s="14">
        <f>C163</f>
        <v>50030</v>
      </c>
      <c r="D162" s="14">
        <f>D163</f>
        <v>100000</v>
      </c>
      <c r="E162" s="14">
        <f>E163</f>
        <v>723348</v>
      </c>
      <c r="F162" s="17">
        <f t="shared" si="16"/>
        <v>723.34799999999996</v>
      </c>
      <c r="G162" s="154">
        <f t="shared" si="15"/>
        <v>1445.8285028982609</v>
      </c>
    </row>
    <row r="163" spans="1:7" ht="78" x14ac:dyDescent="0.3">
      <c r="A163" s="2" t="s">
        <v>281</v>
      </c>
      <c r="B163" s="3" t="s">
        <v>136</v>
      </c>
      <c r="C163" s="14">
        <v>50030</v>
      </c>
      <c r="D163" s="14">
        <v>100000</v>
      </c>
      <c r="E163" s="14">
        <v>723348</v>
      </c>
      <c r="F163" s="17">
        <f t="shared" si="16"/>
        <v>723.34799999999996</v>
      </c>
      <c r="G163" s="154">
        <f t="shared" si="15"/>
        <v>1445.8285028982609</v>
      </c>
    </row>
    <row r="164" spans="1:7" ht="31.2" x14ac:dyDescent="0.3">
      <c r="A164" s="2" t="s">
        <v>282</v>
      </c>
      <c r="B164" s="3" t="s">
        <v>137</v>
      </c>
      <c r="C164" s="14">
        <f>C165</f>
        <v>4807335.63</v>
      </c>
      <c r="D164" s="14">
        <f>D165</f>
        <v>6000000</v>
      </c>
      <c r="E164" s="14">
        <f>E165</f>
        <v>24533006.16</v>
      </c>
      <c r="F164" s="17">
        <f t="shared" si="16"/>
        <v>408.88343599999996</v>
      </c>
      <c r="G164" s="154">
        <f t="shared" si="15"/>
        <v>510.32438856365019</v>
      </c>
    </row>
    <row r="165" spans="1:7" ht="46.8" x14ac:dyDescent="0.3">
      <c r="A165" s="2" t="s">
        <v>283</v>
      </c>
      <c r="B165" s="3" t="s">
        <v>138</v>
      </c>
      <c r="C165" s="14">
        <f>C166</f>
        <v>4807335.63</v>
      </c>
      <c r="D165" s="14">
        <f>D166</f>
        <v>6000000</v>
      </c>
      <c r="E165" s="14">
        <f>E166</f>
        <v>24533006.16</v>
      </c>
      <c r="F165" s="17">
        <f t="shared" si="16"/>
        <v>408.88343599999996</v>
      </c>
      <c r="G165" s="154">
        <f t="shared" si="15"/>
        <v>510.32438856365019</v>
      </c>
    </row>
    <row r="166" spans="1:7" ht="46.8" x14ac:dyDescent="0.3">
      <c r="A166" s="2" t="s">
        <v>284</v>
      </c>
      <c r="B166" s="3" t="s">
        <v>139</v>
      </c>
      <c r="C166" s="14">
        <v>4807335.63</v>
      </c>
      <c r="D166" s="14">
        <v>6000000</v>
      </c>
      <c r="E166" s="14">
        <v>24533006.16</v>
      </c>
      <c r="F166" s="17">
        <f t="shared" si="16"/>
        <v>408.88343599999996</v>
      </c>
      <c r="G166" s="154">
        <f t="shared" si="15"/>
        <v>510.32438856365019</v>
      </c>
    </row>
    <row r="167" spans="1:7" x14ac:dyDescent="0.3">
      <c r="A167" s="19" t="s">
        <v>285</v>
      </c>
      <c r="B167" s="20" t="s">
        <v>140</v>
      </c>
      <c r="C167" s="13">
        <f>C168</f>
        <v>116300</v>
      </c>
      <c r="D167" s="13">
        <f>D168</f>
        <v>450000</v>
      </c>
      <c r="E167" s="13">
        <f>E168</f>
        <v>31750</v>
      </c>
      <c r="F167" s="18">
        <f t="shared" si="16"/>
        <v>7.0555555555555554</v>
      </c>
      <c r="G167" s="155">
        <f t="shared" si="15"/>
        <v>27.300085984522788</v>
      </c>
    </row>
    <row r="168" spans="1:7" ht="31.2" x14ac:dyDescent="0.3">
      <c r="A168" s="2" t="s">
        <v>286</v>
      </c>
      <c r="B168" s="3" t="s">
        <v>141</v>
      </c>
      <c r="C168" s="14">
        <f>C169</f>
        <v>116300</v>
      </c>
      <c r="D168" s="14">
        <f>D169</f>
        <v>450000</v>
      </c>
      <c r="E168" s="14">
        <f>E169</f>
        <v>31750</v>
      </c>
      <c r="F168" s="17">
        <f t="shared" si="16"/>
        <v>7.0555555555555554</v>
      </c>
      <c r="G168" s="154">
        <f t="shared" si="15"/>
        <v>27.300085984522788</v>
      </c>
    </row>
    <row r="169" spans="1:7" ht="31.2" x14ac:dyDescent="0.3">
      <c r="A169" s="2" t="s">
        <v>287</v>
      </c>
      <c r="B169" s="3" t="s">
        <v>142</v>
      </c>
      <c r="C169" s="14">
        <v>116300</v>
      </c>
      <c r="D169" s="14">
        <v>450000</v>
      </c>
      <c r="E169" s="14">
        <v>31750</v>
      </c>
      <c r="F169" s="17">
        <f t="shared" si="16"/>
        <v>7.0555555555555554</v>
      </c>
      <c r="G169" s="154">
        <f t="shared" si="15"/>
        <v>27.300085984522788</v>
      </c>
    </row>
    <row r="170" spans="1:7" x14ac:dyDescent="0.3">
      <c r="A170" s="19" t="s">
        <v>288</v>
      </c>
      <c r="B170" s="20" t="s">
        <v>143</v>
      </c>
      <c r="C170" s="13">
        <f>C171+C194+C196+C198+C203+C207+C215</f>
        <v>85401264.099999994</v>
      </c>
      <c r="D170" s="13">
        <f>D171+D194+D196+D198+D207+D215</f>
        <v>402885000</v>
      </c>
      <c r="E170" s="13">
        <f>E171+E194+E196+E198+E207+E215</f>
        <v>108176738.7</v>
      </c>
      <c r="F170" s="18">
        <f t="shared" si="16"/>
        <v>26.850525261551063</v>
      </c>
      <c r="G170" s="155">
        <f t="shared" si="15"/>
        <v>126.66877925054041</v>
      </c>
    </row>
    <row r="171" spans="1:7" ht="31.2" x14ac:dyDescent="0.3">
      <c r="A171" s="2" t="s">
        <v>511</v>
      </c>
      <c r="B171" s="3" t="s">
        <v>494</v>
      </c>
      <c r="C171" s="14">
        <f>C172+C174+C176+C178+C180+C184+C186+C188+C190+C192</f>
        <v>70479238.079999998</v>
      </c>
      <c r="D171" s="14">
        <f>D172+D174+D176+D178+D180+D184+D186+D188+D190+D192</f>
        <v>381772000</v>
      </c>
      <c r="E171" s="14">
        <f>E172+E174+E176+E178+E180+E184+E186+E188+E190+E192</f>
        <v>104070867.77</v>
      </c>
      <c r="F171" s="17">
        <f t="shared" si="16"/>
        <v>27.259953000743899</v>
      </c>
      <c r="G171" s="154">
        <f t="shared" si="15"/>
        <v>147.66173784664161</v>
      </c>
    </row>
    <row r="172" spans="1:7" ht="46.8" x14ac:dyDescent="0.3">
      <c r="A172" s="2" t="s">
        <v>512</v>
      </c>
      <c r="B172" s="3" t="s">
        <v>495</v>
      </c>
      <c r="C172" s="14">
        <f>C173</f>
        <v>688500</v>
      </c>
      <c r="D172" s="14">
        <f>D173</f>
        <v>3058000</v>
      </c>
      <c r="E172" s="14">
        <f>E173</f>
        <v>191747.26</v>
      </c>
      <c r="F172" s="17">
        <f t="shared" si="16"/>
        <v>6.2703485938521917</v>
      </c>
      <c r="G172" s="154">
        <f t="shared" si="15"/>
        <v>27.850001452432828</v>
      </c>
    </row>
    <row r="173" spans="1:7" ht="78" x14ac:dyDescent="0.3">
      <c r="A173" s="2" t="s">
        <v>513</v>
      </c>
      <c r="B173" s="3" t="s">
        <v>496</v>
      </c>
      <c r="C173" s="14">
        <v>688500</v>
      </c>
      <c r="D173" s="14">
        <v>3058000</v>
      </c>
      <c r="E173" s="14">
        <v>191747.26</v>
      </c>
      <c r="F173" s="17">
        <f t="shared" si="16"/>
        <v>6.2703485938521917</v>
      </c>
      <c r="G173" s="154">
        <f t="shared" si="15"/>
        <v>27.850001452432828</v>
      </c>
    </row>
    <row r="174" spans="1:7" ht="46.8" x14ac:dyDescent="0.3">
      <c r="A174" s="2" t="s">
        <v>514</v>
      </c>
      <c r="B174" s="3" t="s">
        <v>497</v>
      </c>
      <c r="C174" s="14">
        <f>C175</f>
        <v>341849.31</v>
      </c>
      <c r="D174" s="14">
        <f>D175</f>
        <v>2944000</v>
      </c>
      <c r="E174" s="14">
        <f>E175</f>
        <v>1335709.98</v>
      </c>
      <c r="F174" s="17">
        <f t="shared" si="16"/>
        <v>45.370583559782609</v>
      </c>
      <c r="G174" s="154">
        <f t="shared" si="15"/>
        <v>390.73063508596817</v>
      </c>
    </row>
    <row r="175" spans="1:7" ht="78" x14ac:dyDescent="0.3">
      <c r="A175" s="2" t="s">
        <v>515</v>
      </c>
      <c r="B175" s="3" t="s">
        <v>498</v>
      </c>
      <c r="C175" s="14">
        <v>341849.31</v>
      </c>
      <c r="D175" s="14">
        <v>2944000</v>
      </c>
      <c r="E175" s="14">
        <v>1335709.98</v>
      </c>
      <c r="F175" s="17">
        <f t="shared" si="16"/>
        <v>45.370583559782609</v>
      </c>
      <c r="G175" s="154">
        <f t="shared" si="15"/>
        <v>390.73063508596817</v>
      </c>
    </row>
    <row r="176" spans="1:7" ht="46.8" x14ac:dyDescent="0.3">
      <c r="A176" s="2" t="s">
        <v>516</v>
      </c>
      <c r="B176" s="3" t="s">
        <v>499</v>
      </c>
      <c r="C176" s="14">
        <f>C177</f>
        <v>374000</v>
      </c>
      <c r="D176" s="14">
        <f>D177</f>
        <v>1005000</v>
      </c>
      <c r="E176" s="14">
        <f>E177</f>
        <v>120000</v>
      </c>
      <c r="F176" s="17">
        <f t="shared" si="16"/>
        <v>11.940298507462686</v>
      </c>
      <c r="G176" s="154">
        <f t="shared" si="15"/>
        <v>32.085561497326204</v>
      </c>
    </row>
    <row r="177" spans="1:7" ht="78" x14ac:dyDescent="0.3">
      <c r="A177" s="2" t="s">
        <v>517</v>
      </c>
      <c r="B177" s="3" t="s">
        <v>500</v>
      </c>
      <c r="C177" s="14">
        <v>374000</v>
      </c>
      <c r="D177" s="14">
        <v>1005000</v>
      </c>
      <c r="E177" s="14">
        <v>120000</v>
      </c>
      <c r="F177" s="17">
        <f t="shared" si="16"/>
        <v>11.940298507462686</v>
      </c>
      <c r="G177" s="154">
        <f t="shared" si="15"/>
        <v>32.085561497326204</v>
      </c>
    </row>
    <row r="178" spans="1:7" ht="46.8" x14ac:dyDescent="0.3">
      <c r="A178" s="2" t="s">
        <v>518</v>
      </c>
      <c r="B178" s="3" t="s">
        <v>501</v>
      </c>
      <c r="C178" s="14">
        <f>C179</f>
        <v>12000</v>
      </c>
      <c r="D178" s="14">
        <f>D179</f>
        <v>30000</v>
      </c>
      <c r="E178" s="14">
        <f>E179</f>
        <v>0</v>
      </c>
      <c r="F178" s="17">
        <f t="shared" si="16"/>
        <v>0</v>
      </c>
      <c r="G178" s="154">
        <f t="shared" si="15"/>
        <v>0</v>
      </c>
    </row>
    <row r="179" spans="1:7" ht="78" x14ac:dyDescent="0.3">
      <c r="A179" s="2" t="s">
        <v>519</v>
      </c>
      <c r="B179" s="3" t="s">
        <v>502</v>
      </c>
      <c r="C179" s="14">
        <v>12000</v>
      </c>
      <c r="D179" s="14">
        <v>30000</v>
      </c>
      <c r="E179" s="14">
        <v>0</v>
      </c>
      <c r="F179" s="17">
        <f t="shared" si="16"/>
        <v>0</v>
      </c>
      <c r="G179" s="154">
        <f t="shared" si="15"/>
        <v>0</v>
      </c>
    </row>
    <row r="180" spans="1:7" ht="46.8" x14ac:dyDescent="0.3">
      <c r="A180" s="2" t="s">
        <v>520</v>
      </c>
      <c r="B180" s="3" t="s">
        <v>503</v>
      </c>
      <c r="C180" s="14">
        <f>C181+C182+C183</f>
        <v>68686342.950000003</v>
      </c>
      <c r="D180" s="14">
        <f>D181+D183</f>
        <v>373775000</v>
      </c>
      <c r="E180" s="14">
        <f>E181+E183</f>
        <v>101566510.89</v>
      </c>
      <c r="F180" s="17">
        <f t="shared" si="16"/>
        <v>27.17316858805431</v>
      </c>
      <c r="G180" s="154">
        <f t="shared" si="15"/>
        <v>147.87002266802151</v>
      </c>
    </row>
    <row r="181" spans="1:7" ht="62.4" x14ac:dyDescent="0.3">
      <c r="A181" s="2" t="s">
        <v>521</v>
      </c>
      <c r="B181" s="3" t="s">
        <v>504</v>
      </c>
      <c r="C181" s="14">
        <v>54599631.600000001</v>
      </c>
      <c r="D181" s="14">
        <v>312975000</v>
      </c>
      <c r="E181" s="14">
        <v>82079588.700000003</v>
      </c>
      <c r="F181" s="17">
        <f t="shared" si="16"/>
        <v>26.225605463695185</v>
      </c>
      <c r="G181" s="154">
        <f t="shared" si="15"/>
        <v>150.32993134700931</v>
      </c>
    </row>
    <row r="182" spans="1:7" s="40" customFormat="1" ht="78" x14ac:dyDescent="0.3">
      <c r="A182" s="38" t="s">
        <v>872</v>
      </c>
      <c r="B182" s="43" t="s">
        <v>873</v>
      </c>
      <c r="C182" s="41">
        <v>3000</v>
      </c>
      <c r="D182" s="41">
        <v>0</v>
      </c>
      <c r="E182" s="41">
        <v>0</v>
      </c>
      <c r="F182" s="42"/>
      <c r="G182" s="154">
        <f t="shared" si="15"/>
        <v>0</v>
      </c>
    </row>
    <row r="183" spans="1:7" ht="62.4" x14ac:dyDescent="0.3">
      <c r="A183" s="2" t="s">
        <v>522</v>
      </c>
      <c r="B183" s="3" t="s">
        <v>523</v>
      </c>
      <c r="C183" s="14">
        <v>14083711.35</v>
      </c>
      <c r="D183" s="14">
        <v>60800000</v>
      </c>
      <c r="E183" s="14">
        <v>19486922.190000001</v>
      </c>
      <c r="F183" s="17"/>
      <c r="G183" s="154">
        <f t="shared" si="15"/>
        <v>138.36496436005132</v>
      </c>
    </row>
    <row r="184" spans="1:7" ht="62.4" x14ac:dyDescent="0.3">
      <c r="A184" s="2" t="s">
        <v>524</v>
      </c>
      <c r="B184" s="3" t="s">
        <v>505</v>
      </c>
      <c r="C184" s="14">
        <f>C185</f>
        <v>90000</v>
      </c>
      <c r="D184" s="14">
        <f>D185</f>
        <v>100000</v>
      </c>
      <c r="E184" s="14">
        <f>E185</f>
        <v>421233.5</v>
      </c>
      <c r="F184" s="17">
        <f t="shared" si="16"/>
        <v>421.23350000000005</v>
      </c>
      <c r="G184" s="154">
        <f t="shared" si="15"/>
        <v>468.03722222222223</v>
      </c>
    </row>
    <row r="185" spans="1:7" ht="93.6" x14ac:dyDescent="0.3">
      <c r="A185" s="2" t="s">
        <v>525</v>
      </c>
      <c r="B185" s="3" t="s">
        <v>506</v>
      </c>
      <c r="C185" s="14">
        <v>90000</v>
      </c>
      <c r="D185" s="14">
        <v>100000</v>
      </c>
      <c r="E185" s="14">
        <v>421233.5</v>
      </c>
      <c r="F185" s="17">
        <f t="shared" si="16"/>
        <v>421.23350000000005</v>
      </c>
      <c r="G185" s="154">
        <f t="shared" si="15"/>
        <v>468.03722222222223</v>
      </c>
    </row>
    <row r="186" spans="1:7" ht="62.4" x14ac:dyDescent="0.3">
      <c r="A186" s="2" t="s">
        <v>526</v>
      </c>
      <c r="B186" s="3" t="s">
        <v>507</v>
      </c>
      <c r="C186" s="14">
        <v>0</v>
      </c>
      <c r="D186" s="14">
        <f>D187</f>
        <v>0</v>
      </c>
      <c r="E186" s="14">
        <f>E187</f>
        <v>137663.66</v>
      </c>
      <c r="F186" s="17"/>
      <c r="G186" s="154"/>
    </row>
    <row r="187" spans="1:7" ht="109.2" x14ac:dyDescent="0.3">
      <c r="A187" s="2" t="s">
        <v>527</v>
      </c>
      <c r="B187" s="3" t="s">
        <v>508</v>
      </c>
      <c r="C187" s="14">
        <v>0</v>
      </c>
      <c r="D187" s="14">
        <v>0</v>
      </c>
      <c r="E187" s="14">
        <v>137663.66</v>
      </c>
      <c r="F187" s="17"/>
      <c r="G187" s="154"/>
    </row>
    <row r="188" spans="1:7" ht="46.8" x14ac:dyDescent="0.3">
      <c r="A188" s="2" t="s">
        <v>528</v>
      </c>
      <c r="B188" s="3" t="s">
        <v>509</v>
      </c>
      <c r="C188" s="14">
        <f>C189</f>
        <v>121545.82</v>
      </c>
      <c r="D188" s="14">
        <f>D189</f>
        <v>660000</v>
      </c>
      <c r="E188" s="14">
        <f>E189</f>
        <v>120502.48</v>
      </c>
      <c r="F188" s="17">
        <f t="shared" si="16"/>
        <v>18.257951515151515</v>
      </c>
      <c r="G188" s="154">
        <f t="shared" si="15"/>
        <v>99.14160766696871</v>
      </c>
    </row>
    <row r="189" spans="1:7" ht="78" x14ac:dyDescent="0.3">
      <c r="A189" s="2" t="s">
        <v>529</v>
      </c>
      <c r="B189" s="3" t="s">
        <v>510</v>
      </c>
      <c r="C189" s="14">
        <v>121545.82</v>
      </c>
      <c r="D189" s="14">
        <v>660000</v>
      </c>
      <c r="E189" s="14">
        <v>120502.48</v>
      </c>
      <c r="F189" s="17">
        <f t="shared" si="16"/>
        <v>18.257951515151515</v>
      </c>
      <c r="G189" s="154">
        <f t="shared" si="15"/>
        <v>99.14160766696871</v>
      </c>
    </row>
    <row r="190" spans="1:7" ht="67.8" customHeight="1" x14ac:dyDescent="0.3">
      <c r="A190" s="2" t="s">
        <v>643</v>
      </c>
      <c r="B190" s="3" t="s">
        <v>641</v>
      </c>
      <c r="C190" s="14">
        <f>C191</f>
        <v>165000</v>
      </c>
      <c r="D190" s="14">
        <f>D191</f>
        <v>200000</v>
      </c>
      <c r="E190" s="14">
        <f>E191</f>
        <v>167500</v>
      </c>
      <c r="F190" s="17">
        <f t="shared" si="16"/>
        <v>83.75</v>
      </c>
      <c r="G190" s="154">
        <f t="shared" si="15"/>
        <v>101.51515151515152</v>
      </c>
    </row>
    <row r="191" spans="1:7" ht="116.4" customHeight="1" x14ac:dyDescent="0.3">
      <c r="A191" s="2" t="s">
        <v>644</v>
      </c>
      <c r="B191" s="3" t="s">
        <v>642</v>
      </c>
      <c r="C191" s="14">
        <v>165000</v>
      </c>
      <c r="D191" s="14">
        <v>200000</v>
      </c>
      <c r="E191" s="14">
        <v>167500</v>
      </c>
      <c r="F191" s="17">
        <f t="shared" si="16"/>
        <v>83.75</v>
      </c>
      <c r="G191" s="154">
        <f t="shared" si="15"/>
        <v>101.51515151515152</v>
      </c>
    </row>
    <row r="192" spans="1:7" ht="109.2" x14ac:dyDescent="0.3">
      <c r="A192" s="2" t="s">
        <v>734</v>
      </c>
      <c r="B192" s="3" t="s">
        <v>736</v>
      </c>
      <c r="C192" s="14">
        <v>0</v>
      </c>
      <c r="D192" s="14">
        <v>0</v>
      </c>
      <c r="E192" s="14">
        <f>E193</f>
        <v>10000</v>
      </c>
      <c r="F192" s="17"/>
      <c r="G192" s="154"/>
    </row>
    <row r="193" spans="1:7" ht="93.6" x14ac:dyDescent="0.3">
      <c r="A193" s="2" t="s">
        <v>735</v>
      </c>
      <c r="B193" s="3" t="s">
        <v>737</v>
      </c>
      <c r="C193" s="14">
        <v>0</v>
      </c>
      <c r="D193" s="14">
        <v>0</v>
      </c>
      <c r="E193" s="14">
        <v>10000</v>
      </c>
      <c r="F193" s="17"/>
      <c r="G193" s="154"/>
    </row>
    <row r="194" spans="1:7" ht="102.6" customHeight="1" x14ac:dyDescent="0.3">
      <c r="A194" s="2" t="s">
        <v>647</v>
      </c>
      <c r="B194" s="3" t="s">
        <v>645</v>
      </c>
      <c r="C194" s="14">
        <f>C195</f>
        <v>345500</v>
      </c>
      <c r="D194" s="14">
        <f>D195</f>
        <v>360000</v>
      </c>
      <c r="E194" s="14">
        <f>E195</f>
        <v>124875.09</v>
      </c>
      <c r="F194" s="17">
        <f t="shared" si="16"/>
        <v>34.687524999999994</v>
      </c>
      <c r="G194" s="154">
        <f t="shared" si="15"/>
        <v>36.143296671490596</v>
      </c>
    </row>
    <row r="195" spans="1:7" ht="116.4" customHeight="1" x14ac:dyDescent="0.3">
      <c r="A195" s="2" t="s">
        <v>648</v>
      </c>
      <c r="B195" s="3" t="s">
        <v>646</v>
      </c>
      <c r="C195" s="14">
        <v>345500</v>
      </c>
      <c r="D195" s="14">
        <v>360000</v>
      </c>
      <c r="E195" s="14">
        <v>124875.09</v>
      </c>
      <c r="F195" s="17">
        <f t="shared" si="16"/>
        <v>34.687524999999994</v>
      </c>
      <c r="G195" s="154">
        <f t="shared" si="15"/>
        <v>36.143296671490596</v>
      </c>
    </row>
    <row r="196" spans="1:7" ht="31.2" x14ac:dyDescent="0.3">
      <c r="A196" s="2" t="s">
        <v>530</v>
      </c>
      <c r="B196" s="3" t="s">
        <v>613</v>
      </c>
      <c r="C196" s="14">
        <f>C197</f>
        <v>3000</v>
      </c>
      <c r="D196" s="14">
        <f>D197</f>
        <v>10000</v>
      </c>
      <c r="E196" s="14">
        <f>E197</f>
        <v>0</v>
      </c>
      <c r="F196" s="17">
        <f t="shared" si="16"/>
        <v>0</v>
      </c>
      <c r="G196" s="154">
        <f t="shared" si="15"/>
        <v>0</v>
      </c>
    </row>
    <row r="197" spans="1:7" ht="46.8" x14ac:dyDescent="0.3">
      <c r="A197" s="2" t="s">
        <v>531</v>
      </c>
      <c r="B197" s="3" t="s">
        <v>614</v>
      </c>
      <c r="C197" s="14">
        <v>3000</v>
      </c>
      <c r="D197" s="14">
        <v>10000</v>
      </c>
      <c r="E197" s="14">
        <v>0</v>
      </c>
      <c r="F197" s="17">
        <f t="shared" si="16"/>
        <v>0</v>
      </c>
      <c r="G197" s="154">
        <f t="shared" ref="G197:G260" si="17">E197/C197*100</f>
        <v>0</v>
      </c>
    </row>
    <row r="198" spans="1:7" ht="78" x14ac:dyDescent="0.3">
      <c r="A198" s="2" t="s">
        <v>537</v>
      </c>
      <c r="B198" s="3" t="s">
        <v>532</v>
      </c>
      <c r="C198" s="14">
        <f>C199+C201+C205</f>
        <v>9642209.6100000013</v>
      </c>
      <c r="D198" s="14">
        <f>D199+D201+D205</f>
        <v>15787000</v>
      </c>
      <c r="E198" s="14">
        <f>E199+E201+E205</f>
        <v>2872049.43</v>
      </c>
      <c r="F198" s="17">
        <f t="shared" si="16"/>
        <v>18.192496547792487</v>
      </c>
      <c r="G198" s="154">
        <f t="shared" si="17"/>
        <v>29.786216501883324</v>
      </c>
    </row>
    <row r="199" spans="1:7" ht="46.8" x14ac:dyDescent="0.3">
      <c r="A199" s="2" t="s">
        <v>538</v>
      </c>
      <c r="B199" s="3" t="s">
        <v>533</v>
      </c>
      <c r="C199" s="14">
        <f>C200</f>
        <v>359863.1</v>
      </c>
      <c r="D199" s="14">
        <f>D200</f>
        <v>1200000</v>
      </c>
      <c r="E199" s="14">
        <f>E200</f>
        <v>913865.54</v>
      </c>
      <c r="F199" s="17">
        <f t="shared" si="16"/>
        <v>76.155461666666667</v>
      </c>
      <c r="G199" s="154">
        <f t="shared" si="17"/>
        <v>253.94810971172097</v>
      </c>
    </row>
    <row r="200" spans="1:7" ht="62.4" x14ac:dyDescent="0.3">
      <c r="A200" s="2" t="s">
        <v>539</v>
      </c>
      <c r="B200" s="3" t="s">
        <v>649</v>
      </c>
      <c r="C200" s="14">
        <v>359863.1</v>
      </c>
      <c r="D200" s="14">
        <v>1200000</v>
      </c>
      <c r="E200" s="14">
        <v>913865.54</v>
      </c>
      <c r="F200" s="17">
        <f t="shared" si="16"/>
        <v>76.155461666666667</v>
      </c>
      <c r="G200" s="154">
        <f t="shared" si="17"/>
        <v>253.94810971172097</v>
      </c>
    </row>
    <row r="201" spans="1:7" ht="62.4" x14ac:dyDescent="0.3">
      <c r="A201" s="2" t="s">
        <v>540</v>
      </c>
      <c r="B201" s="3" t="s">
        <v>534</v>
      </c>
      <c r="C201" s="14">
        <f>C202</f>
        <v>35745.199999999997</v>
      </c>
      <c r="D201" s="14">
        <f>D202</f>
        <v>1227000</v>
      </c>
      <c r="E201" s="14">
        <f>E202</f>
        <v>250612.89</v>
      </c>
      <c r="F201" s="17">
        <f t="shared" si="16"/>
        <v>20.424848410757949</v>
      </c>
      <c r="G201" s="154">
        <f t="shared" si="17"/>
        <v>701.10921186620874</v>
      </c>
    </row>
    <row r="202" spans="1:7" ht="78" x14ac:dyDescent="0.3">
      <c r="A202" s="2" t="s">
        <v>541</v>
      </c>
      <c r="B202" s="3" t="s">
        <v>650</v>
      </c>
      <c r="C202" s="14">
        <v>35745.199999999997</v>
      </c>
      <c r="D202" s="14">
        <v>1227000</v>
      </c>
      <c r="E202" s="14">
        <v>250612.89</v>
      </c>
      <c r="F202" s="17">
        <f t="shared" si="16"/>
        <v>20.424848410757949</v>
      </c>
      <c r="G202" s="154">
        <f t="shared" si="17"/>
        <v>701.10921186620874</v>
      </c>
    </row>
    <row r="203" spans="1:7" s="44" customFormat="1" ht="52.8" customHeight="1" x14ac:dyDescent="0.3">
      <c r="A203" s="47" t="s">
        <v>874</v>
      </c>
      <c r="B203" s="48" t="s">
        <v>875</v>
      </c>
      <c r="C203" s="45">
        <f>C204</f>
        <v>333.72</v>
      </c>
      <c r="D203" s="45">
        <v>0</v>
      </c>
      <c r="E203" s="45">
        <v>0</v>
      </c>
      <c r="F203" s="46"/>
      <c r="G203" s="154">
        <f t="shared" si="17"/>
        <v>0</v>
      </c>
    </row>
    <row r="204" spans="1:7" s="44" customFormat="1" ht="62.4" x14ac:dyDescent="0.3">
      <c r="A204" s="47" t="s">
        <v>876</v>
      </c>
      <c r="B204" s="48" t="s">
        <v>877</v>
      </c>
      <c r="C204" s="45">
        <v>333.72</v>
      </c>
      <c r="D204" s="45">
        <v>0</v>
      </c>
      <c r="E204" s="45">
        <v>0</v>
      </c>
      <c r="F204" s="46"/>
      <c r="G204" s="154">
        <f t="shared" si="17"/>
        <v>0</v>
      </c>
    </row>
    <row r="205" spans="1:7" ht="62.4" x14ac:dyDescent="0.3">
      <c r="A205" s="2" t="s">
        <v>542</v>
      </c>
      <c r="B205" s="3" t="s">
        <v>535</v>
      </c>
      <c r="C205" s="14">
        <f>C206</f>
        <v>9246601.3100000005</v>
      </c>
      <c r="D205" s="14">
        <f>D206</f>
        <v>13360000</v>
      </c>
      <c r="E205" s="14">
        <f>E206</f>
        <v>1707571</v>
      </c>
      <c r="F205" s="17">
        <f t="shared" si="16"/>
        <v>12.781220059880239</v>
      </c>
      <c r="G205" s="154">
        <f t="shared" si="17"/>
        <v>18.467012286485183</v>
      </c>
    </row>
    <row r="206" spans="1:7" ht="62.4" x14ac:dyDescent="0.3">
      <c r="A206" s="2" t="s">
        <v>543</v>
      </c>
      <c r="B206" s="3" t="s">
        <v>536</v>
      </c>
      <c r="C206" s="14">
        <v>9246601.3100000005</v>
      </c>
      <c r="D206" s="14">
        <v>13360000</v>
      </c>
      <c r="E206" s="14">
        <v>1707571</v>
      </c>
      <c r="F206" s="17">
        <f t="shared" si="16"/>
        <v>12.781220059880239</v>
      </c>
      <c r="G206" s="154">
        <f t="shared" si="17"/>
        <v>18.467012286485183</v>
      </c>
    </row>
    <row r="207" spans="1:7" x14ac:dyDescent="0.3">
      <c r="A207" s="2" t="s">
        <v>548</v>
      </c>
      <c r="B207" s="3" t="s">
        <v>544</v>
      </c>
      <c r="C207" s="14">
        <f>C208+C212</f>
        <v>4689335.17</v>
      </c>
      <c r="D207" s="14">
        <f>D212</f>
        <v>3015000</v>
      </c>
      <c r="E207" s="14">
        <f>E210+E212</f>
        <v>847198.09</v>
      </c>
      <c r="F207" s="17">
        <f t="shared" si="16"/>
        <v>28.099439137645106</v>
      </c>
      <c r="G207" s="154">
        <f t="shared" si="17"/>
        <v>18.06648617100236</v>
      </c>
    </row>
    <row r="208" spans="1:7" s="49" customFormat="1" ht="31.2" x14ac:dyDescent="0.3">
      <c r="A208" s="52" t="s">
        <v>878</v>
      </c>
      <c r="B208" s="53" t="s">
        <v>879</v>
      </c>
      <c r="C208" s="50">
        <f>C209</f>
        <v>8453.1200000000008</v>
      </c>
      <c r="D208" s="57">
        <v>0</v>
      </c>
      <c r="E208" s="57">
        <v>0</v>
      </c>
      <c r="F208" s="51"/>
      <c r="G208" s="154">
        <f t="shared" si="17"/>
        <v>0</v>
      </c>
    </row>
    <row r="209" spans="1:7" s="49" customFormat="1" ht="124.8" x14ac:dyDescent="0.3">
      <c r="A209" s="54" t="s">
        <v>880</v>
      </c>
      <c r="B209" s="55" t="s">
        <v>881</v>
      </c>
      <c r="C209" s="50">
        <v>8453.1200000000008</v>
      </c>
      <c r="D209" s="57">
        <v>0</v>
      </c>
      <c r="E209" s="57">
        <v>0</v>
      </c>
      <c r="F209" s="51"/>
      <c r="G209" s="154">
        <f t="shared" si="17"/>
        <v>0</v>
      </c>
    </row>
    <row r="210" spans="1:7" ht="78" x14ac:dyDescent="0.3">
      <c r="A210" s="2" t="s">
        <v>716</v>
      </c>
      <c r="B210" s="3" t="s">
        <v>714</v>
      </c>
      <c r="C210" s="14">
        <v>0</v>
      </c>
      <c r="D210" s="14">
        <v>0</v>
      </c>
      <c r="E210" s="14">
        <f>E211</f>
        <v>48101.2</v>
      </c>
      <c r="F210" s="17"/>
      <c r="G210" s="154"/>
    </row>
    <row r="211" spans="1:7" ht="46.8" x14ac:dyDescent="0.3">
      <c r="A211" s="2" t="s">
        <v>717</v>
      </c>
      <c r="B211" s="3" t="s">
        <v>715</v>
      </c>
      <c r="C211" s="14">
        <v>0</v>
      </c>
      <c r="D211" s="14">
        <v>0</v>
      </c>
      <c r="E211" s="14">
        <v>48101.2</v>
      </c>
      <c r="F211" s="17"/>
      <c r="G211" s="154"/>
    </row>
    <row r="212" spans="1:7" ht="62.4" x14ac:dyDescent="0.3">
      <c r="A212" s="2" t="s">
        <v>549</v>
      </c>
      <c r="B212" s="3" t="s">
        <v>550</v>
      </c>
      <c r="C212" s="14">
        <f>C213+C214</f>
        <v>4680882.05</v>
      </c>
      <c r="D212" s="14">
        <f>D213</f>
        <v>3015000</v>
      </c>
      <c r="E212" s="14">
        <f>E213</f>
        <v>799096.89</v>
      </c>
      <c r="F212" s="17">
        <f t="shared" si="16"/>
        <v>26.504042786069654</v>
      </c>
      <c r="G212" s="154">
        <f t="shared" si="17"/>
        <v>17.071502367806939</v>
      </c>
    </row>
    <row r="213" spans="1:7" ht="52.2" customHeight="1" x14ac:dyDescent="0.3">
      <c r="A213" s="2" t="s">
        <v>551</v>
      </c>
      <c r="B213" s="3" t="s">
        <v>552</v>
      </c>
      <c r="C213" s="14">
        <v>4641011.45</v>
      </c>
      <c r="D213" s="14">
        <v>3015000</v>
      </c>
      <c r="E213" s="14">
        <v>799096.89</v>
      </c>
      <c r="F213" s="17">
        <f t="shared" si="16"/>
        <v>26.504042786069654</v>
      </c>
      <c r="G213" s="154">
        <f t="shared" si="17"/>
        <v>17.218162433104965</v>
      </c>
    </row>
    <row r="214" spans="1:7" s="56" customFormat="1" ht="62.4" x14ac:dyDescent="0.3">
      <c r="A214" s="59" t="s">
        <v>882</v>
      </c>
      <c r="B214" s="60" t="s">
        <v>883</v>
      </c>
      <c r="C214" s="57">
        <v>39870.6</v>
      </c>
      <c r="D214" s="57">
        <v>0</v>
      </c>
      <c r="E214" s="57">
        <v>0</v>
      </c>
      <c r="F214" s="58"/>
      <c r="G214" s="154">
        <f t="shared" si="17"/>
        <v>0</v>
      </c>
    </row>
    <row r="215" spans="1:7" x14ac:dyDescent="0.3">
      <c r="A215" s="2" t="s">
        <v>553</v>
      </c>
      <c r="B215" s="3" t="s">
        <v>545</v>
      </c>
      <c r="C215" s="14">
        <f>C216</f>
        <v>241647.52</v>
      </c>
      <c r="D215" s="14">
        <f>D216</f>
        <v>1941000</v>
      </c>
      <c r="E215" s="14">
        <f>E216</f>
        <v>261748.32</v>
      </c>
      <c r="F215" s="17">
        <f t="shared" si="16"/>
        <v>13.485230293663061</v>
      </c>
      <c r="G215" s="154">
        <f t="shared" si="17"/>
        <v>108.31823144719219</v>
      </c>
    </row>
    <row r="216" spans="1:7" ht="31.2" x14ac:dyDescent="0.3">
      <c r="A216" s="2" t="s">
        <v>554</v>
      </c>
      <c r="B216" s="3" t="s">
        <v>546</v>
      </c>
      <c r="C216" s="14">
        <f>C217</f>
        <v>241647.52</v>
      </c>
      <c r="D216" s="14">
        <f>D217</f>
        <v>1941000</v>
      </c>
      <c r="E216" s="14">
        <f>E217</f>
        <v>261748.32</v>
      </c>
      <c r="F216" s="17">
        <f t="shared" si="16"/>
        <v>13.485230293663061</v>
      </c>
      <c r="G216" s="154">
        <f t="shared" si="17"/>
        <v>108.31823144719219</v>
      </c>
    </row>
    <row r="217" spans="1:7" ht="62.4" x14ac:dyDescent="0.3">
      <c r="A217" s="2" t="s">
        <v>555</v>
      </c>
      <c r="B217" s="3" t="s">
        <v>547</v>
      </c>
      <c r="C217" s="14">
        <v>241647.52</v>
      </c>
      <c r="D217" s="14">
        <v>1941000</v>
      </c>
      <c r="E217" s="14">
        <v>261748.32</v>
      </c>
      <c r="F217" s="17">
        <f t="shared" si="16"/>
        <v>13.485230293663061</v>
      </c>
      <c r="G217" s="154">
        <f t="shared" si="17"/>
        <v>108.31823144719219</v>
      </c>
    </row>
    <row r="218" spans="1:7" ht="18" customHeight="1" x14ac:dyDescent="0.3">
      <c r="A218" s="19" t="s">
        <v>377</v>
      </c>
      <c r="B218" s="16" t="s">
        <v>374</v>
      </c>
      <c r="C218" s="62">
        <f t="shared" ref="C218:D218" si="18">C219+C221</f>
        <v>41355.949999999997</v>
      </c>
      <c r="D218" s="62">
        <f t="shared" si="18"/>
        <v>0</v>
      </c>
      <c r="E218" s="13">
        <f>E219+E221</f>
        <v>628260.92999999993</v>
      </c>
      <c r="F218" s="18"/>
      <c r="G218" s="155">
        <f t="shared" si="17"/>
        <v>1519.1548737243372</v>
      </c>
    </row>
    <row r="219" spans="1:7" ht="17.25" customHeight="1" x14ac:dyDescent="0.3">
      <c r="A219" s="2" t="s">
        <v>378</v>
      </c>
      <c r="B219" s="15" t="s">
        <v>375</v>
      </c>
      <c r="C219" s="63">
        <f t="shared" ref="C219:D219" si="19">C220</f>
        <v>41355.949999999997</v>
      </c>
      <c r="D219" s="63">
        <f t="shared" si="19"/>
        <v>0</v>
      </c>
      <c r="E219" s="14">
        <f>E220</f>
        <v>289244.34999999998</v>
      </c>
      <c r="F219" s="17"/>
      <c r="G219" s="154">
        <f t="shared" si="17"/>
        <v>699.40202074913043</v>
      </c>
    </row>
    <row r="220" spans="1:7" ht="31.2" x14ac:dyDescent="0.3">
      <c r="A220" s="2" t="s">
        <v>379</v>
      </c>
      <c r="B220" s="15" t="s">
        <v>376</v>
      </c>
      <c r="C220" s="14">
        <v>41355.949999999997</v>
      </c>
      <c r="D220" s="14">
        <v>0</v>
      </c>
      <c r="E220" s="14">
        <v>289244.34999999998</v>
      </c>
      <c r="F220" s="17"/>
      <c r="G220" s="154">
        <f t="shared" si="17"/>
        <v>699.40202074913043</v>
      </c>
    </row>
    <row r="221" spans="1:7" x14ac:dyDescent="0.3">
      <c r="A221" s="2" t="s">
        <v>706</v>
      </c>
      <c r="B221" s="15" t="s">
        <v>708</v>
      </c>
      <c r="C221" s="63">
        <f t="shared" ref="C221:D221" si="20">C222</f>
        <v>0</v>
      </c>
      <c r="D221" s="63">
        <f t="shared" si="20"/>
        <v>0</v>
      </c>
      <c r="E221" s="14">
        <f>E222</f>
        <v>339016.58</v>
      </c>
      <c r="F221" s="17"/>
      <c r="G221" s="154"/>
    </row>
    <row r="222" spans="1:7" x14ac:dyDescent="0.3">
      <c r="A222" s="2" t="s">
        <v>707</v>
      </c>
      <c r="B222" s="15" t="s">
        <v>709</v>
      </c>
      <c r="C222" s="14">
        <v>0</v>
      </c>
      <c r="D222" s="14">
        <v>0</v>
      </c>
      <c r="E222" s="14">
        <v>339016.58</v>
      </c>
      <c r="F222" s="17"/>
      <c r="G222" s="154"/>
    </row>
    <row r="223" spans="1:7" x14ac:dyDescent="0.3">
      <c r="A223" s="19" t="s">
        <v>289</v>
      </c>
      <c r="B223" s="20" t="s">
        <v>144</v>
      </c>
      <c r="C223" s="13">
        <f>C225+C230+C334+C381+C417+C420+C423+C437</f>
        <v>6603242675.6399994</v>
      </c>
      <c r="D223" s="13">
        <f>D225+D230+D334+D381+D417+D420+D423+D437</f>
        <v>41153864744.669998</v>
      </c>
      <c r="E223" s="13">
        <f>E225+E230+E334+E381+E417+E420+E423+E437</f>
        <v>7921854971.7699995</v>
      </c>
      <c r="F223" s="18">
        <f t="shared" ref="F223:F300" si="21">E223/D223*100</f>
        <v>19.249358525424981</v>
      </c>
      <c r="G223" s="155">
        <f t="shared" si="17"/>
        <v>119.96916304461274</v>
      </c>
    </row>
    <row r="224" spans="1:7" ht="31.2" x14ac:dyDescent="0.3">
      <c r="A224" s="19" t="s">
        <v>290</v>
      </c>
      <c r="B224" s="20" t="s">
        <v>145</v>
      </c>
      <c r="C224" s="13">
        <f>C225+C230+C334+C381</f>
        <v>6464828891.6899996</v>
      </c>
      <c r="D224" s="13">
        <f>D225+D230+D334+D381</f>
        <v>40781983540</v>
      </c>
      <c r="E224" s="13">
        <f>E225+E230+E334+E381</f>
        <v>7892224604.6300001</v>
      </c>
      <c r="F224" s="18">
        <f t="shared" si="21"/>
        <v>19.352233313735482</v>
      </c>
      <c r="G224" s="155">
        <f t="shared" si="17"/>
        <v>122.07940437178158</v>
      </c>
    </row>
    <row r="225" spans="1:7" x14ac:dyDescent="0.3">
      <c r="A225" s="19" t="s">
        <v>291</v>
      </c>
      <c r="B225" s="20" t="s">
        <v>1</v>
      </c>
      <c r="C225" s="13">
        <f>C226+C228</f>
        <v>3605442000</v>
      </c>
      <c r="D225" s="13">
        <f>D226+D228</f>
        <v>15788275700</v>
      </c>
      <c r="E225" s="13">
        <f>E226+E228</f>
        <v>3947070000</v>
      </c>
      <c r="F225" s="18">
        <f t="shared" si="21"/>
        <v>25.000006808849939</v>
      </c>
      <c r="G225" s="155">
        <f t="shared" si="17"/>
        <v>109.47534310633759</v>
      </c>
    </row>
    <row r="226" spans="1:7" ht="16.5" customHeight="1" x14ac:dyDescent="0.3">
      <c r="A226" s="2" t="s">
        <v>454</v>
      </c>
      <c r="B226" s="15" t="s">
        <v>380</v>
      </c>
      <c r="C226" s="14">
        <f>C227</f>
        <v>3345600000</v>
      </c>
      <c r="D226" s="14">
        <f>D227</f>
        <v>14720203700</v>
      </c>
      <c r="E226" s="14">
        <f>E227</f>
        <v>3680052000</v>
      </c>
      <c r="F226" s="17">
        <f t="shared" si="21"/>
        <v>25.000007302888072</v>
      </c>
      <c r="G226" s="154">
        <f t="shared" si="17"/>
        <v>109.99677187948349</v>
      </c>
    </row>
    <row r="227" spans="1:7" ht="31.2" x14ac:dyDescent="0.3">
      <c r="A227" s="2" t="s">
        <v>292</v>
      </c>
      <c r="B227" s="3" t="s">
        <v>2</v>
      </c>
      <c r="C227" s="14">
        <v>3345600000</v>
      </c>
      <c r="D227" s="14">
        <v>14720203700</v>
      </c>
      <c r="E227" s="14">
        <v>3680052000</v>
      </c>
      <c r="F227" s="17">
        <f t="shared" si="21"/>
        <v>25.000007302888072</v>
      </c>
      <c r="G227" s="154">
        <f t="shared" si="17"/>
        <v>109.99677187948349</v>
      </c>
    </row>
    <row r="228" spans="1:7" ht="31.2" x14ac:dyDescent="0.3">
      <c r="A228" s="2" t="s">
        <v>382</v>
      </c>
      <c r="B228" s="15" t="s">
        <v>381</v>
      </c>
      <c r="C228" s="14">
        <f>C229</f>
        <v>259842000</v>
      </c>
      <c r="D228" s="14">
        <f>D229</f>
        <v>1068072000</v>
      </c>
      <c r="E228" s="14">
        <f>E229</f>
        <v>267018000</v>
      </c>
      <c r="F228" s="17">
        <f t="shared" si="21"/>
        <v>25</v>
      </c>
      <c r="G228" s="154">
        <f t="shared" si="17"/>
        <v>102.76167825062923</v>
      </c>
    </row>
    <row r="229" spans="1:7" ht="46.8" x14ac:dyDescent="0.3">
      <c r="A229" s="2" t="s">
        <v>293</v>
      </c>
      <c r="B229" s="3" t="s">
        <v>3</v>
      </c>
      <c r="C229" s="14">
        <v>259842000</v>
      </c>
      <c r="D229" s="14">
        <v>1068072000</v>
      </c>
      <c r="E229" s="14">
        <v>267018000</v>
      </c>
      <c r="F229" s="17">
        <f t="shared" si="21"/>
        <v>25</v>
      </c>
      <c r="G229" s="154">
        <f t="shared" si="17"/>
        <v>102.76167825062923</v>
      </c>
    </row>
    <row r="230" spans="1:7" ht="31.2" x14ac:dyDescent="0.3">
      <c r="A230" s="19" t="s">
        <v>294</v>
      </c>
      <c r="B230" s="20" t="s">
        <v>146</v>
      </c>
      <c r="C230" s="13">
        <f>C231+C233+C235+C237+C238+C239+C241+C243+C245+C247+C249+C251+C253+C255+C257+C259+C261+C263+C265+C267+C269+C270+C272+C274+C276+C278+C280+C282+C284+C286+C287+C289+C290+C292+C294+C296+C298+C300+C302+C304+C306+C308+C310+C312+C313+C315+C317+C318+C320+C322+C324+C326+C328+C330+C332</f>
        <v>1126712231.0899999</v>
      </c>
      <c r="D230" s="13">
        <f>D231+D233+D235+D237+D238+D239+D241+D243+D245+D247+D249+D251+D253+D255+D257+D259+D263+D265+D267+D269+D270+D272+D274+D276+D278+D280+D282+D284+D286+D287+D289+D290+D292+D294+D296+D298+D300+D302+D304+D306+D308+D310+D312+D313+D315+D317+D318+D320+D322+D324+D326+D328+D330+D332</f>
        <v>11650775640</v>
      </c>
      <c r="E230" s="13">
        <f>E231+E233+E235+E237+E238+E239+E241+E243+E245+E247+E249+E251+E253+E255+E257+E259+E263+E265+E267+E269+E270+E272+E274+E276+E278+E280+E282+E284+E286+E287+E289+E290+E292+E294+E296+E298+E300+E302+E304+E306+E308+E310+E312+E313+E315+E317+E318+E320+E322+E324+E326+E328+E330+E332</f>
        <v>2113749926.6800001</v>
      </c>
      <c r="F230" s="18">
        <f t="shared" si="21"/>
        <v>18.142568288955569</v>
      </c>
      <c r="G230" s="155">
        <f t="shared" si="17"/>
        <v>187.6033532213566</v>
      </c>
    </row>
    <row r="231" spans="1:7" ht="31.2" x14ac:dyDescent="0.3">
      <c r="A231" s="2" t="s">
        <v>738</v>
      </c>
      <c r="B231" s="3" t="s">
        <v>740</v>
      </c>
      <c r="C231" s="14">
        <f>C232</f>
        <v>0</v>
      </c>
      <c r="D231" s="14">
        <f>D232</f>
        <v>204256500</v>
      </c>
      <c r="E231" s="14">
        <f>E232</f>
        <v>0</v>
      </c>
      <c r="F231" s="17">
        <f t="shared" si="21"/>
        <v>0</v>
      </c>
      <c r="G231" s="154"/>
    </row>
    <row r="232" spans="1:7" ht="46.8" x14ac:dyDescent="0.3">
      <c r="A232" s="2" t="s">
        <v>739</v>
      </c>
      <c r="B232" s="3" t="s">
        <v>741</v>
      </c>
      <c r="C232" s="14">
        <v>0</v>
      </c>
      <c r="D232" s="14">
        <v>204256500</v>
      </c>
      <c r="E232" s="14">
        <v>0</v>
      </c>
      <c r="F232" s="17">
        <f t="shared" si="21"/>
        <v>0</v>
      </c>
      <c r="G232" s="154"/>
    </row>
    <row r="233" spans="1:7" ht="31.2" x14ac:dyDescent="0.3">
      <c r="A233" s="2" t="s">
        <v>742</v>
      </c>
      <c r="B233" s="3" t="s">
        <v>744</v>
      </c>
      <c r="C233" s="14">
        <f>C234</f>
        <v>0</v>
      </c>
      <c r="D233" s="14">
        <f>D234</f>
        <v>4429400</v>
      </c>
      <c r="E233" s="14">
        <f>E234</f>
        <v>0</v>
      </c>
      <c r="F233" s="17">
        <f t="shared" si="21"/>
        <v>0</v>
      </c>
      <c r="G233" s="154"/>
    </row>
    <row r="234" spans="1:7" ht="31.2" x14ac:dyDescent="0.3">
      <c r="A234" s="2" t="s">
        <v>743</v>
      </c>
      <c r="B234" s="3" t="s">
        <v>745</v>
      </c>
      <c r="C234" s="14">
        <v>0</v>
      </c>
      <c r="D234" s="14">
        <v>4429400</v>
      </c>
      <c r="E234" s="14">
        <v>0</v>
      </c>
      <c r="F234" s="17">
        <f t="shared" si="21"/>
        <v>0</v>
      </c>
      <c r="G234" s="154"/>
    </row>
    <row r="235" spans="1:7" ht="46.8" x14ac:dyDescent="0.3">
      <c r="A235" s="2" t="s">
        <v>383</v>
      </c>
      <c r="B235" s="3" t="s">
        <v>384</v>
      </c>
      <c r="C235" s="14">
        <f>C236</f>
        <v>1651999.79</v>
      </c>
      <c r="D235" s="14">
        <f>D236</f>
        <v>7010800</v>
      </c>
      <c r="E235" s="14">
        <f>E236</f>
        <v>2870000.43</v>
      </c>
      <c r="F235" s="17">
        <f t="shared" si="21"/>
        <v>40.93684643692589</v>
      </c>
      <c r="G235" s="154">
        <f t="shared" si="17"/>
        <v>173.72886167255507</v>
      </c>
    </row>
    <row r="236" spans="1:7" ht="46.8" x14ac:dyDescent="0.3">
      <c r="A236" s="2" t="s">
        <v>295</v>
      </c>
      <c r="B236" s="3" t="s">
        <v>152</v>
      </c>
      <c r="C236" s="14">
        <v>1651999.79</v>
      </c>
      <c r="D236" s="14">
        <v>7010800</v>
      </c>
      <c r="E236" s="14">
        <v>2870000.43</v>
      </c>
      <c r="F236" s="17">
        <f t="shared" si="21"/>
        <v>40.93684643692589</v>
      </c>
      <c r="G236" s="154">
        <f t="shared" si="17"/>
        <v>173.72886167255507</v>
      </c>
    </row>
    <row r="237" spans="1:7" ht="50.25" customHeight="1" x14ac:dyDescent="0.3">
      <c r="A237" s="2" t="s">
        <v>296</v>
      </c>
      <c r="B237" s="3" t="s">
        <v>4</v>
      </c>
      <c r="C237" s="14">
        <v>0</v>
      </c>
      <c r="D237" s="14">
        <v>82766500</v>
      </c>
      <c r="E237" s="14">
        <v>2162891.2000000002</v>
      </c>
      <c r="F237" s="17">
        <f t="shared" si="21"/>
        <v>2.6132447306579354</v>
      </c>
      <c r="G237" s="154"/>
    </row>
    <row r="238" spans="1:7" ht="46.8" x14ac:dyDescent="0.3">
      <c r="A238" s="2" t="s">
        <v>297</v>
      </c>
      <c r="B238" s="3" t="s">
        <v>153</v>
      </c>
      <c r="C238" s="14">
        <v>163950514.47999999</v>
      </c>
      <c r="D238" s="14">
        <v>680027700</v>
      </c>
      <c r="E238" s="14">
        <v>171185861.47</v>
      </c>
      <c r="F238" s="17">
        <f t="shared" si="21"/>
        <v>25.173365948181232</v>
      </c>
      <c r="G238" s="154">
        <f t="shared" si="17"/>
        <v>104.41312856684122</v>
      </c>
    </row>
    <row r="239" spans="1:7" ht="62.4" x14ac:dyDescent="0.3">
      <c r="A239" s="2" t="s">
        <v>385</v>
      </c>
      <c r="B239" s="3" t="s">
        <v>386</v>
      </c>
      <c r="C239" s="14">
        <f>C240</f>
        <v>69000</v>
      </c>
      <c r="D239" s="14">
        <f>D240</f>
        <v>2068000</v>
      </c>
      <c r="E239" s="14">
        <f>E240</f>
        <v>188000</v>
      </c>
      <c r="F239" s="17">
        <f t="shared" si="21"/>
        <v>9.0909090909090917</v>
      </c>
      <c r="G239" s="154">
        <f t="shared" si="17"/>
        <v>272.46376811594206</v>
      </c>
    </row>
    <row r="240" spans="1:7" ht="69.599999999999994" customHeight="1" x14ac:dyDescent="0.3">
      <c r="A240" s="2" t="s">
        <v>298</v>
      </c>
      <c r="B240" s="3" t="s">
        <v>5</v>
      </c>
      <c r="C240" s="14">
        <v>69000</v>
      </c>
      <c r="D240" s="14">
        <v>2068000</v>
      </c>
      <c r="E240" s="14">
        <v>188000</v>
      </c>
      <c r="F240" s="17">
        <f t="shared" si="21"/>
        <v>9.0909090909090917</v>
      </c>
      <c r="G240" s="154">
        <f t="shared" si="17"/>
        <v>272.46376811594206</v>
      </c>
    </row>
    <row r="241" spans="1:7" ht="31.2" x14ac:dyDescent="0.3">
      <c r="A241" s="2" t="s">
        <v>387</v>
      </c>
      <c r="B241" s="3" t="s">
        <v>388</v>
      </c>
      <c r="C241" s="14">
        <f>C242</f>
        <v>0</v>
      </c>
      <c r="D241" s="14">
        <f>D242</f>
        <v>25001300</v>
      </c>
      <c r="E241" s="14">
        <f>E242</f>
        <v>0</v>
      </c>
      <c r="F241" s="17">
        <f t="shared" si="21"/>
        <v>0</v>
      </c>
      <c r="G241" s="154"/>
    </row>
    <row r="242" spans="1:7" ht="46.8" x14ac:dyDescent="0.3">
      <c r="A242" s="2" t="s">
        <v>299</v>
      </c>
      <c r="B242" s="3" t="s">
        <v>6</v>
      </c>
      <c r="C242" s="14">
        <v>0</v>
      </c>
      <c r="D242" s="14">
        <v>25001300</v>
      </c>
      <c r="E242" s="14">
        <v>0</v>
      </c>
      <c r="F242" s="17">
        <f t="shared" si="21"/>
        <v>0</v>
      </c>
      <c r="G242" s="154"/>
    </row>
    <row r="243" spans="1:7" ht="46.8" x14ac:dyDescent="0.3">
      <c r="A243" s="2" t="s">
        <v>389</v>
      </c>
      <c r="B243" s="3" t="s">
        <v>390</v>
      </c>
      <c r="C243" s="14">
        <f>C244</f>
        <v>0</v>
      </c>
      <c r="D243" s="14">
        <f>D244</f>
        <v>67596900</v>
      </c>
      <c r="E243" s="14">
        <f>E244</f>
        <v>0</v>
      </c>
      <c r="F243" s="17">
        <f t="shared" si="21"/>
        <v>0</v>
      </c>
      <c r="G243" s="154"/>
    </row>
    <row r="244" spans="1:7" ht="50.4" customHeight="1" x14ac:dyDescent="0.3">
      <c r="A244" s="2" t="s">
        <v>300</v>
      </c>
      <c r="B244" s="3" t="s">
        <v>7</v>
      </c>
      <c r="C244" s="14">
        <v>0</v>
      </c>
      <c r="D244" s="14">
        <v>67596900</v>
      </c>
      <c r="E244" s="14">
        <v>0</v>
      </c>
      <c r="F244" s="17">
        <f t="shared" si="21"/>
        <v>0</v>
      </c>
      <c r="G244" s="154"/>
    </row>
    <row r="245" spans="1:7" ht="84.6" customHeight="1" x14ac:dyDescent="0.3">
      <c r="A245" s="2" t="s">
        <v>391</v>
      </c>
      <c r="B245" s="3" t="s">
        <v>651</v>
      </c>
      <c r="C245" s="14">
        <f>C246</f>
        <v>0</v>
      </c>
      <c r="D245" s="14">
        <f>D246</f>
        <v>53345000</v>
      </c>
      <c r="E245" s="14">
        <f>E246</f>
        <v>0</v>
      </c>
      <c r="F245" s="17">
        <f t="shared" si="21"/>
        <v>0</v>
      </c>
      <c r="G245" s="154"/>
    </row>
    <row r="246" spans="1:7" s="10" customFormat="1" ht="100.2" customHeight="1" x14ac:dyDescent="0.3">
      <c r="A246" s="2" t="s">
        <v>301</v>
      </c>
      <c r="B246" s="3" t="s">
        <v>652</v>
      </c>
      <c r="C246" s="14">
        <v>0</v>
      </c>
      <c r="D246" s="14">
        <v>53345000</v>
      </c>
      <c r="E246" s="14">
        <v>0</v>
      </c>
      <c r="F246" s="17">
        <f t="shared" si="21"/>
        <v>0</v>
      </c>
      <c r="G246" s="154"/>
    </row>
    <row r="247" spans="1:7" s="10" customFormat="1" ht="62.4" x14ac:dyDescent="0.3">
      <c r="A247" s="2" t="s">
        <v>558</v>
      </c>
      <c r="B247" s="3" t="s">
        <v>556</v>
      </c>
      <c r="C247" s="14">
        <f>C248</f>
        <v>0</v>
      </c>
      <c r="D247" s="14">
        <f>D248</f>
        <v>124244700</v>
      </c>
      <c r="E247" s="14">
        <f>E248</f>
        <v>0</v>
      </c>
      <c r="F247" s="17">
        <f t="shared" si="21"/>
        <v>0</v>
      </c>
      <c r="G247" s="154"/>
    </row>
    <row r="248" spans="1:7" s="10" customFormat="1" ht="78" x14ac:dyDescent="0.3">
      <c r="A248" s="2" t="s">
        <v>559</v>
      </c>
      <c r="B248" s="3" t="s">
        <v>557</v>
      </c>
      <c r="C248" s="14">
        <v>0</v>
      </c>
      <c r="D248" s="14">
        <v>124244700</v>
      </c>
      <c r="E248" s="14">
        <v>0</v>
      </c>
      <c r="F248" s="17">
        <f t="shared" si="21"/>
        <v>0</v>
      </c>
      <c r="G248" s="154"/>
    </row>
    <row r="249" spans="1:7" s="10" customFormat="1" ht="46.8" x14ac:dyDescent="0.3">
      <c r="A249" s="2" t="s">
        <v>392</v>
      </c>
      <c r="B249" s="3" t="s">
        <v>560</v>
      </c>
      <c r="C249" s="14">
        <f>C250</f>
        <v>0</v>
      </c>
      <c r="D249" s="14">
        <f>D250</f>
        <v>23610800</v>
      </c>
      <c r="E249" s="14">
        <f>E250</f>
        <v>0</v>
      </c>
      <c r="F249" s="17">
        <f t="shared" si="21"/>
        <v>0</v>
      </c>
      <c r="G249" s="154"/>
    </row>
    <row r="250" spans="1:7" s="10" customFormat="1" ht="46.8" x14ac:dyDescent="0.3">
      <c r="A250" s="2" t="s">
        <v>302</v>
      </c>
      <c r="B250" s="3" t="s">
        <v>561</v>
      </c>
      <c r="C250" s="14">
        <v>0</v>
      </c>
      <c r="D250" s="14">
        <v>23610800</v>
      </c>
      <c r="E250" s="14">
        <v>0</v>
      </c>
      <c r="F250" s="17">
        <f t="shared" si="21"/>
        <v>0</v>
      </c>
      <c r="G250" s="154"/>
    </row>
    <row r="251" spans="1:7" s="10" customFormat="1" x14ac:dyDescent="0.3">
      <c r="A251" s="2" t="s">
        <v>393</v>
      </c>
      <c r="B251" s="3" t="s">
        <v>394</v>
      </c>
      <c r="C251" s="14">
        <f>C252</f>
        <v>0</v>
      </c>
      <c r="D251" s="14">
        <f>D252</f>
        <v>44964800</v>
      </c>
      <c r="E251" s="14">
        <f>E252</f>
        <v>0</v>
      </c>
      <c r="F251" s="17">
        <f t="shared" si="21"/>
        <v>0</v>
      </c>
      <c r="G251" s="154"/>
    </row>
    <row r="252" spans="1:7" s="10" customFormat="1" ht="31.2" x14ac:dyDescent="0.3">
      <c r="A252" s="2" t="s">
        <v>303</v>
      </c>
      <c r="B252" s="3" t="s">
        <v>165</v>
      </c>
      <c r="C252" s="14">
        <v>0</v>
      </c>
      <c r="D252" s="14">
        <v>44964800</v>
      </c>
      <c r="E252" s="14">
        <v>0</v>
      </c>
      <c r="F252" s="17">
        <f t="shared" si="21"/>
        <v>0</v>
      </c>
      <c r="G252" s="154"/>
    </row>
    <row r="253" spans="1:7" s="10" customFormat="1" ht="31.2" x14ac:dyDescent="0.3">
      <c r="A253" s="2" t="s">
        <v>395</v>
      </c>
      <c r="B253" s="3" t="s">
        <v>396</v>
      </c>
      <c r="C253" s="14">
        <f>C254</f>
        <v>4078265.33</v>
      </c>
      <c r="D253" s="14">
        <f>D254</f>
        <v>13903400</v>
      </c>
      <c r="E253" s="14">
        <f>E254</f>
        <v>0</v>
      </c>
      <c r="F253" s="17">
        <f t="shared" si="21"/>
        <v>0</v>
      </c>
      <c r="G253" s="154">
        <f t="shared" si="17"/>
        <v>0</v>
      </c>
    </row>
    <row r="254" spans="1:7" s="10" customFormat="1" ht="46.8" x14ac:dyDescent="0.3">
      <c r="A254" s="2" t="s">
        <v>304</v>
      </c>
      <c r="B254" s="3" t="s">
        <v>9</v>
      </c>
      <c r="C254" s="14">
        <v>4078265.33</v>
      </c>
      <c r="D254" s="14">
        <v>13903400</v>
      </c>
      <c r="E254" s="14">
        <v>0</v>
      </c>
      <c r="F254" s="17">
        <f t="shared" si="21"/>
        <v>0</v>
      </c>
      <c r="G254" s="154">
        <f t="shared" si="17"/>
        <v>0</v>
      </c>
    </row>
    <row r="255" spans="1:7" s="10" customFormat="1" ht="36.6" customHeight="1" x14ac:dyDescent="0.3">
      <c r="A255" s="2" t="s">
        <v>562</v>
      </c>
      <c r="B255" s="3" t="s">
        <v>653</v>
      </c>
      <c r="C255" s="14">
        <f>C256</f>
        <v>0</v>
      </c>
      <c r="D255" s="14">
        <f>D256</f>
        <v>75314100</v>
      </c>
      <c r="E255" s="14">
        <f>E256</f>
        <v>0</v>
      </c>
      <c r="F255" s="17">
        <f t="shared" si="21"/>
        <v>0</v>
      </c>
      <c r="G255" s="154"/>
    </row>
    <row r="256" spans="1:7" s="10" customFormat="1" ht="53.4" customHeight="1" x14ac:dyDescent="0.3">
      <c r="A256" s="2" t="s">
        <v>563</v>
      </c>
      <c r="B256" s="3" t="s">
        <v>654</v>
      </c>
      <c r="C256" s="14">
        <v>0</v>
      </c>
      <c r="D256" s="14">
        <v>75314100</v>
      </c>
      <c r="E256" s="14">
        <v>0</v>
      </c>
      <c r="F256" s="17">
        <f t="shared" si="21"/>
        <v>0</v>
      </c>
      <c r="G256" s="154"/>
    </row>
    <row r="257" spans="1:7" s="10" customFormat="1" ht="31.2" x14ac:dyDescent="0.3">
      <c r="A257" s="2" t="s">
        <v>305</v>
      </c>
      <c r="B257" s="3" t="s">
        <v>397</v>
      </c>
      <c r="C257" s="14">
        <f>C258</f>
        <v>0</v>
      </c>
      <c r="D257" s="14">
        <f>D258</f>
        <v>10358400</v>
      </c>
      <c r="E257" s="14">
        <f>E258</f>
        <v>0</v>
      </c>
      <c r="F257" s="17">
        <f t="shared" si="21"/>
        <v>0</v>
      </c>
      <c r="G257" s="154"/>
    </row>
    <row r="258" spans="1:7" s="10" customFormat="1" ht="31.2" x14ac:dyDescent="0.3">
      <c r="A258" s="2" t="s">
        <v>305</v>
      </c>
      <c r="B258" s="3" t="s">
        <v>10</v>
      </c>
      <c r="C258" s="14">
        <v>0</v>
      </c>
      <c r="D258" s="14">
        <v>10358400</v>
      </c>
      <c r="E258" s="14">
        <v>0</v>
      </c>
      <c r="F258" s="17">
        <f t="shared" si="21"/>
        <v>0</v>
      </c>
      <c r="G258" s="154"/>
    </row>
    <row r="259" spans="1:7" s="10" customFormat="1" ht="31.2" x14ac:dyDescent="0.3">
      <c r="A259" s="2" t="s">
        <v>398</v>
      </c>
      <c r="B259" s="3" t="s">
        <v>399</v>
      </c>
      <c r="C259" s="14">
        <f>C260</f>
        <v>3079600.23</v>
      </c>
      <c r="D259" s="14">
        <f>D260</f>
        <v>6618900</v>
      </c>
      <c r="E259" s="14">
        <f>E260</f>
        <v>0</v>
      </c>
      <c r="F259" s="17">
        <f t="shared" si="21"/>
        <v>0</v>
      </c>
      <c r="G259" s="154">
        <f t="shared" si="17"/>
        <v>0</v>
      </c>
    </row>
    <row r="260" spans="1:7" s="10" customFormat="1" ht="46.8" x14ac:dyDescent="0.3">
      <c r="A260" s="2" t="s">
        <v>306</v>
      </c>
      <c r="B260" s="3" t="s">
        <v>11</v>
      </c>
      <c r="C260" s="14">
        <v>3079600.23</v>
      </c>
      <c r="D260" s="14">
        <v>6618900</v>
      </c>
      <c r="E260" s="14">
        <v>0</v>
      </c>
      <c r="F260" s="17">
        <f t="shared" si="21"/>
        <v>0</v>
      </c>
      <c r="G260" s="154">
        <f t="shared" si="17"/>
        <v>0</v>
      </c>
    </row>
    <row r="261" spans="1:7" s="61" customFormat="1" ht="46.8" x14ac:dyDescent="0.3">
      <c r="A261" s="65" t="s">
        <v>884</v>
      </c>
      <c r="B261" s="66" t="s">
        <v>885</v>
      </c>
      <c r="C261" s="63">
        <f>C262</f>
        <v>19122997.18</v>
      </c>
      <c r="D261" s="68">
        <f t="shared" ref="D261:E261" si="22">D262</f>
        <v>0</v>
      </c>
      <c r="E261" s="68">
        <f t="shared" si="22"/>
        <v>0</v>
      </c>
      <c r="F261" s="64"/>
      <c r="G261" s="154">
        <f t="shared" ref="G261:G324" si="23">E261/C261*100</f>
        <v>0</v>
      </c>
    </row>
    <row r="262" spans="1:7" s="61" customFormat="1" ht="62.4" x14ac:dyDescent="0.3">
      <c r="A262" s="65" t="s">
        <v>886</v>
      </c>
      <c r="B262" s="66" t="s">
        <v>887</v>
      </c>
      <c r="C262" s="63">
        <v>19122997.18</v>
      </c>
      <c r="D262" s="63">
        <v>0</v>
      </c>
      <c r="E262" s="63">
        <v>0</v>
      </c>
      <c r="F262" s="64"/>
      <c r="G262" s="154">
        <f t="shared" si="23"/>
        <v>0</v>
      </c>
    </row>
    <row r="263" spans="1:7" s="10" customFormat="1" ht="31.2" x14ac:dyDescent="0.3">
      <c r="A263" s="2" t="s">
        <v>400</v>
      </c>
      <c r="B263" s="3" t="s">
        <v>401</v>
      </c>
      <c r="C263" s="14">
        <f>C264</f>
        <v>0</v>
      </c>
      <c r="D263" s="14">
        <f>D264</f>
        <v>349489900</v>
      </c>
      <c r="E263" s="14">
        <f>E264</f>
        <v>0</v>
      </c>
      <c r="F263" s="17">
        <f t="shared" si="21"/>
        <v>0</v>
      </c>
      <c r="G263" s="154"/>
    </row>
    <row r="264" spans="1:7" s="10" customFormat="1" ht="31.2" x14ac:dyDescent="0.3">
      <c r="A264" s="2" t="s">
        <v>307</v>
      </c>
      <c r="B264" s="3" t="s">
        <v>12</v>
      </c>
      <c r="C264" s="14">
        <v>0</v>
      </c>
      <c r="D264" s="14">
        <v>349489900</v>
      </c>
      <c r="E264" s="14">
        <v>0</v>
      </c>
      <c r="F264" s="17">
        <f t="shared" si="21"/>
        <v>0</v>
      </c>
      <c r="G264" s="154"/>
    </row>
    <row r="265" spans="1:7" s="10" customFormat="1" ht="93.6" x14ac:dyDescent="0.3">
      <c r="A265" s="2" t="s">
        <v>564</v>
      </c>
      <c r="B265" s="3" t="s">
        <v>566</v>
      </c>
      <c r="C265" s="14">
        <f>C266</f>
        <v>0</v>
      </c>
      <c r="D265" s="14">
        <f>D266</f>
        <v>610800</v>
      </c>
      <c r="E265" s="14">
        <f>E266</f>
        <v>0</v>
      </c>
      <c r="F265" s="17">
        <f t="shared" si="21"/>
        <v>0</v>
      </c>
      <c r="G265" s="154"/>
    </row>
    <row r="266" spans="1:7" s="10" customFormat="1" ht="98.4" customHeight="1" x14ac:dyDescent="0.3">
      <c r="A266" s="2" t="s">
        <v>565</v>
      </c>
      <c r="B266" s="3" t="s">
        <v>567</v>
      </c>
      <c r="C266" s="14">
        <v>0</v>
      </c>
      <c r="D266" s="14">
        <v>610800</v>
      </c>
      <c r="E266" s="14">
        <v>0</v>
      </c>
      <c r="F266" s="17">
        <f t="shared" si="21"/>
        <v>0</v>
      </c>
      <c r="G266" s="154"/>
    </row>
    <row r="267" spans="1:7" s="10" customFormat="1" ht="62.4" x14ac:dyDescent="0.3">
      <c r="A267" s="2" t="s">
        <v>568</v>
      </c>
      <c r="B267" s="3" t="s">
        <v>570</v>
      </c>
      <c r="C267" s="14">
        <f>C268</f>
        <v>0</v>
      </c>
      <c r="D267" s="14">
        <f>D268</f>
        <v>5640000</v>
      </c>
      <c r="E267" s="14">
        <f>E268</f>
        <v>0</v>
      </c>
      <c r="F267" s="17">
        <f t="shared" si="21"/>
        <v>0</v>
      </c>
      <c r="G267" s="154"/>
    </row>
    <row r="268" spans="1:7" s="10" customFormat="1" ht="62.4" x14ac:dyDescent="0.3">
      <c r="A268" s="2" t="s">
        <v>569</v>
      </c>
      <c r="B268" s="3" t="s">
        <v>571</v>
      </c>
      <c r="C268" s="14">
        <v>0</v>
      </c>
      <c r="D268" s="14">
        <v>5640000</v>
      </c>
      <c r="E268" s="14">
        <v>0</v>
      </c>
      <c r="F268" s="17">
        <f t="shared" si="21"/>
        <v>0</v>
      </c>
      <c r="G268" s="154"/>
    </row>
    <row r="269" spans="1:7" s="10" customFormat="1" ht="62.4" x14ac:dyDescent="0.3">
      <c r="A269" s="2" t="s">
        <v>572</v>
      </c>
      <c r="B269" s="3" t="s">
        <v>573</v>
      </c>
      <c r="C269" s="14">
        <v>0</v>
      </c>
      <c r="D269" s="14">
        <v>9416800</v>
      </c>
      <c r="E269" s="14">
        <v>0</v>
      </c>
      <c r="F269" s="17">
        <f t="shared" si="21"/>
        <v>0</v>
      </c>
      <c r="G269" s="154"/>
    </row>
    <row r="270" spans="1:7" s="10" customFormat="1" ht="20.399999999999999" customHeight="1" x14ac:dyDescent="0.3">
      <c r="A270" s="2" t="s">
        <v>655</v>
      </c>
      <c r="B270" s="3" t="s">
        <v>657</v>
      </c>
      <c r="C270" s="14">
        <f>C271</f>
        <v>0</v>
      </c>
      <c r="D270" s="14">
        <f>D271</f>
        <v>4950000</v>
      </c>
      <c r="E270" s="14">
        <f>E271</f>
        <v>373164.52</v>
      </c>
      <c r="F270" s="17">
        <f t="shared" si="21"/>
        <v>7.5386771717171719</v>
      </c>
      <c r="G270" s="154"/>
    </row>
    <row r="271" spans="1:7" s="10" customFormat="1" ht="37.799999999999997" customHeight="1" x14ac:dyDescent="0.3">
      <c r="A271" s="2" t="s">
        <v>656</v>
      </c>
      <c r="B271" s="3" t="s">
        <v>658</v>
      </c>
      <c r="C271" s="14">
        <v>0</v>
      </c>
      <c r="D271" s="14">
        <v>4950000</v>
      </c>
      <c r="E271" s="14">
        <v>373164.52</v>
      </c>
      <c r="F271" s="17">
        <f t="shared" si="21"/>
        <v>7.5386771717171719</v>
      </c>
      <c r="G271" s="154"/>
    </row>
    <row r="272" spans="1:7" s="10" customFormat="1" ht="46.8" x14ac:dyDescent="0.3">
      <c r="A272" s="2" t="s">
        <v>576</v>
      </c>
      <c r="B272" s="3" t="s">
        <v>574</v>
      </c>
      <c r="C272" s="14">
        <f>C273</f>
        <v>0</v>
      </c>
      <c r="D272" s="14">
        <f>D273</f>
        <v>4881300</v>
      </c>
      <c r="E272" s="14">
        <f>E273</f>
        <v>0</v>
      </c>
      <c r="F272" s="17">
        <f t="shared" si="21"/>
        <v>0</v>
      </c>
      <c r="G272" s="154"/>
    </row>
    <row r="273" spans="1:7" s="10" customFormat="1" ht="62.4" x14ac:dyDescent="0.3">
      <c r="A273" s="2" t="s">
        <v>577</v>
      </c>
      <c r="B273" s="3" t="s">
        <v>575</v>
      </c>
      <c r="C273" s="14">
        <v>0</v>
      </c>
      <c r="D273" s="14">
        <v>4881300</v>
      </c>
      <c r="E273" s="14">
        <v>0</v>
      </c>
      <c r="F273" s="17">
        <f t="shared" si="21"/>
        <v>0</v>
      </c>
      <c r="G273" s="154"/>
    </row>
    <row r="274" spans="1:7" s="10" customFormat="1" ht="31.2" x14ac:dyDescent="0.3">
      <c r="A274" s="2" t="s">
        <v>579</v>
      </c>
      <c r="B274" s="3" t="s">
        <v>578</v>
      </c>
      <c r="C274" s="14">
        <f>C275</f>
        <v>595379126.94000006</v>
      </c>
      <c r="D274" s="14">
        <f>D275</f>
        <v>2858535100</v>
      </c>
      <c r="E274" s="14">
        <f>E275</f>
        <v>788704572.95000005</v>
      </c>
      <c r="F274" s="17">
        <f t="shared" si="21"/>
        <v>27.591215267918173</v>
      </c>
      <c r="G274" s="154">
        <f t="shared" si="23"/>
        <v>132.47098147420988</v>
      </c>
    </row>
    <row r="275" spans="1:7" s="10" customFormat="1" ht="31.2" x14ac:dyDescent="0.3">
      <c r="A275" s="2" t="s">
        <v>580</v>
      </c>
      <c r="B275" s="3" t="s">
        <v>659</v>
      </c>
      <c r="C275" s="14">
        <v>595379126.94000006</v>
      </c>
      <c r="D275" s="14">
        <v>2858535100</v>
      </c>
      <c r="E275" s="14">
        <v>788704572.95000005</v>
      </c>
      <c r="F275" s="17">
        <f t="shared" si="21"/>
        <v>27.591215267918173</v>
      </c>
      <c r="G275" s="154">
        <f t="shared" si="23"/>
        <v>132.47098147420988</v>
      </c>
    </row>
    <row r="276" spans="1:7" s="10" customFormat="1" ht="46.8" x14ac:dyDescent="0.3">
      <c r="A276" s="2" t="s">
        <v>622</v>
      </c>
      <c r="B276" s="3" t="s">
        <v>620</v>
      </c>
      <c r="C276" s="14">
        <f>C277</f>
        <v>121963797.90000001</v>
      </c>
      <c r="D276" s="14">
        <f>D277</f>
        <v>522565700</v>
      </c>
      <c r="E276" s="14">
        <f>E277</f>
        <v>111090924.03</v>
      </c>
      <c r="F276" s="17">
        <f t="shared" si="21"/>
        <v>21.258747757459016</v>
      </c>
      <c r="G276" s="154">
        <f t="shared" si="23"/>
        <v>91.08516292767888</v>
      </c>
    </row>
    <row r="277" spans="1:7" s="10" customFormat="1" ht="46.8" x14ac:dyDescent="0.3">
      <c r="A277" s="2" t="s">
        <v>623</v>
      </c>
      <c r="B277" s="3" t="s">
        <v>621</v>
      </c>
      <c r="C277" s="14">
        <v>121963797.90000001</v>
      </c>
      <c r="D277" s="14">
        <v>522565700</v>
      </c>
      <c r="E277" s="14">
        <v>111090924.03</v>
      </c>
      <c r="F277" s="17">
        <f t="shared" si="21"/>
        <v>21.258747757459016</v>
      </c>
      <c r="G277" s="154">
        <f t="shared" si="23"/>
        <v>91.08516292767888</v>
      </c>
    </row>
    <row r="278" spans="1:7" s="10" customFormat="1" ht="46.8" x14ac:dyDescent="0.3">
      <c r="A278" s="2" t="s">
        <v>746</v>
      </c>
      <c r="B278" s="3" t="s">
        <v>748</v>
      </c>
      <c r="C278" s="14">
        <f>C279</f>
        <v>0</v>
      </c>
      <c r="D278" s="14">
        <f>D279</f>
        <v>46190600</v>
      </c>
      <c r="E278" s="14">
        <f>E279</f>
        <v>1566536.4</v>
      </c>
      <c r="F278" s="17">
        <f t="shared" si="21"/>
        <v>3.3914614661857607</v>
      </c>
      <c r="G278" s="154"/>
    </row>
    <row r="279" spans="1:7" s="10" customFormat="1" ht="46.8" x14ac:dyDescent="0.3">
      <c r="A279" s="2" t="s">
        <v>747</v>
      </c>
      <c r="B279" s="3" t="s">
        <v>749</v>
      </c>
      <c r="C279" s="14">
        <v>0</v>
      </c>
      <c r="D279" s="14">
        <v>46190600</v>
      </c>
      <c r="E279" s="14">
        <v>1566536.4</v>
      </c>
      <c r="F279" s="17">
        <f t="shared" si="21"/>
        <v>3.3914614661857607</v>
      </c>
      <c r="G279" s="154"/>
    </row>
    <row r="280" spans="1:7" s="10" customFormat="1" ht="37.200000000000003" customHeight="1" x14ac:dyDescent="0.3">
      <c r="A280" s="2" t="s">
        <v>660</v>
      </c>
      <c r="B280" s="3" t="s">
        <v>750</v>
      </c>
      <c r="C280" s="14">
        <f>C281</f>
        <v>0</v>
      </c>
      <c r="D280" s="14">
        <f>D281</f>
        <v>834995940</v>
      </c>
      <c r="E280" s="14">
        <f>E281</f>
        <v>258662058.78999999</v>
      </c>
      <c r="F280" s="17">
        <f t="shared" si="21"/>
        <v>30.977642692490214</v>
      </c>
      <c r="G280" s="154"/>
    </row>
    <row r="281" spans="1:7" s="10" customFormat="1" ht="37.200000000000003" customHeight="1" x14ac:dyDescent="0.3">
      <c r="A281" s="2" t="s">
        <v>661</v>
      </c>
      <c r="B281" s="3" t="s">
        <v>751</v>
      </c>
      <c r="C281" s="14">
        <v>0</v>
      </c>
      <c r="D281" s="14">
        <v>834995940</v>
      </c>
      <c r="E281" s="14">
        <v>258662058.78999999</v>
      </c>
      <c r="F281" s="17">
        <f t="shared" si="21"/>
        <v>30.977642692490214</v>
      </c>
      <c r="G281" s="154"/>
    </row>
    <row r="282" spans="1:7" s="10" customFormat="1" ht="31.2" x14ac:dyDescent="0.3">
      <c r="A282" s="2" t="s">
        <v>752</v>
      </c>
      <c r="B282" s="3" t="s">
        <v>756</v>
      </c>
      <c r="C282" s="14">
        <f>C283</f>
        <v>0</v>
      </c>
      <c r="D282" s="14">
        <f>D283</f>
        <v>26810800</v>
      </c>
      <c r="E282" s="14">
        <f>E283</f>
        <v>0</v>
      </c>
      <c r="F282" s="17">
        <f t="shared" si="21"/>
        <v>0</v>
      </c>
      <c r="G282" s="154"/>
    </row>
    <row r="283" spans="1:7" s="10" customFormat="1" ht="31.2" x14ac:dyDescent="0.3">
      <c r="A283" s="2" t="s">
        <v>753</v>
      </c>
      <c r="B283" s="3" t="s">
        <v>757</v>
      </c>
      <c r="C283" s="14">
        <v>0</v>
      </c>
      <c r="D283" s="14">
        <v>26810800</v>
      </c>
      <c r="E283" s="14">
        <v>0</v>
      </c>
      <c r="F283" s="17">
        <f t="shared" si="21"/>
        <v>0</v>
      </c>
      <c r="G283" s="154"/>
    </row>
    <row r="284" spans="1:7" s="10" customFormat="1" ht="46.8" x14ac:dyDescent="0.3">
      <c r="A284" s="2" t="s">
        <v>754</v>
      </c>
      <c r="B284" s="3" t="s">
        <v>758</v>
      </c>
      <c r="C284" s="14">
        <f>C285</f>
        <v>0</v>
      </c>
      <c r="D284" s="14">
        <f>D285</f>
        <v>356110000</v>
      </c>
      <c r="E284" s="14">
        <f>E285</f>
        <v>0</v>
      </c>
      <c r="F284" s="17">
        <f t="shared" si="21"/>
        <v>0</v>
      </c>
      <c r="G284" s="154"/>
    </row>
    <row r="285" spans="1:7" s="10" customFormat="1" ht="55.2" customHeight="1" x14ac:dyDescent="0.3">
      <c r="A285" s="2" t="s">
        <v>755</v>
      </c>
      <c r="B285" s="3" t="s">
        <v>759</v>
      </c>
      <c r="C285" s="14">
        <v>0</v>
      </c>
      <c r="D285" s="14">
        <v>356110000</v>
      </c>
      <c r="E285" s="14">
        <v>0</v>
      </c>
      <c r="F285" s="17">
        <f t="shared" si="21"/>
        <v>0</v>
      </c>
      <c r="G285" s="154"/>
    </row>
    <row r="286" spans="1:7" s="10" customFormat="1" ht="62.4" x14ac:dyDescent="0.3">
      <c r="A286" s="2" t="s">
        <v>308</v>
      </c>
      <c r="B286" s="3" t="s">
        <v>13</v>
      </c>
      <c r="C286" s="14">
        <v>3121624.65</v>
      </c>
      <c r="D286" s="14">
        <v>19428400</v>
      </c>
      <c r="E286" s="14">
        <v>1961781</v>
      </c>
      <c r="F286" s="17">
        <f t="shared" si="21"/>
        <v>10.097491301393836</v>
      </c>
      <c r="G286" s="154">
        <f t="shared" si="23"/>
        <v>62.844871499845446</v>
      </c>
    </row>
    <row r="287" spans="1:7" s="10" customFormat="1" ht="54" customHeight="1" x14ac:dyDescent="0.3">
      <c r="A287" s="2" t="s">
        <v>664</v>
      </c>
      <c r="B287" s="3" t="s">
        <v>662</v>
      </c>
      <c r="C287" s="14">
        <f>C288</f>
        <v>9834077.8000000007</v>
      </c>
      <c r="D287" s="14">
        <f>D288</f>
        <v>236204200</v>
      </c>
      <c r="E287" s="14">
        <f>E288</f>
        <v>52419190.240000002</v>
      </c>
      <c r="F287" s="17">
        <f t="shared" si="21"/>
        <v>22.192319289834813</v>
      </c>
      <c r="G287" s="154">
        <f t="shared" si="23"/>
        <v>533.03615556102272</v>
      </c>
    </row>
    <row r="288" spans="1:7" s="10" customFormat="1" ht="51" customHeight="1" x14ac:dyDescent="0.3">
      <c r="A288" s="2" t="s">
        <v>665</v>
      </c>
      <c r="B288" s="3" t="s">
        <v>663</v>
      </c>
      <c r="C288" s="14">
        <v>9834077.8000000007</v>
      </c>
      <c r="D288" s="14">
        <v>236204200</v>
      </c>
      <c r="E288" s="14">
        <v>52419190.240000002</v>
      </c>
      <c r="F288" s="17">
        <f t="shared" si="21"/>
        <v>22.192319289834813</v>
      </c>
      <c r="G288" s="154">
        <f t="shared" si="23"/>
        <v>533.03615556102272</v>
      </c>
    </row>
    <row r="289" spans="1:7" s="10" customFormat="1" ht="46.8" x14ac:dyDescent="0.3">
      <c r="A289" s="2" t="s">
        <v>309</v>
      </c>
      <c r="B289" s="3" t="s">
        <v>14</v>
      </c>
      <c r="C289" s="14">
        <v>484240.9</v>
      </c>
      <c r="D289" s="14">
        <v>1133800</v>
      </c>
      <c r="E289" s="14">
        <v>729236.73</v>
      </c>
      <c r="F289" s="17">
        <f t="shared" si="21"/>
        <v>64.317933497971424</v>
      </c>
      <c r="G289" s="154">
        <f t="shared" si="23"/>
        <v>150.59379123076963</v>
      </c>
    </row>
    <row r="290" spans="1:7" s="10" customFormat="1" ht="38.4" customHeight="1" x14ac:dyDescent="0.3">
      <c r="A290" s="2" t="s">
        <v>402</v>
      </c>
      <c r="B290" s="3" t="s">
        <v>403</v>
      </c>
      <c r="C290" s="14">
        <f>C291</f>
        <v>0</v>
      </c>
      <c r="D290" s="14">
        <f>D291</f>
        <v>22227300</v>
      </c>
      <c r="E290" s="14">
        <f>E291</f>
        <v>395999.44</v>
      </c>
      <c r="F290" s="17">
        <f t="shared" si="21"/>
        <v>1.7815903865966627</v>
      </c>
      <c r="G290" s="154"/>
    </row>
    <row r="291" spans="1:7" ht="46.8" x14ac:dyDescent="0.3">
      <c r="A291" s="2" t="s">
        <v>310</v>
      </c>
      <c r="B291" s="3" t="s">
        <v>15</v>
      </c>
      <c r="C291" s="14">
        <v>0</v>
      </c>
      <c r="D291" s="14">
        <v>22227300</v>
      </c>
      <c r="E291" s="14">
        <v>395999.44</v>
      </c>
      <c r="F291" s="17">
        <f t="shared" si="21"/>
        <v>1.7815903865966627</v>
      </c>
      <c r="G291" s="154"/>
    </row>
    <row r="292" spans="1:7" ht="31.2" x14ac:dyDescent="0.3">
      <c r="A292" s="2" t="s">
        <v>581</v>
      </c>
      <c r="B292" s="3" t="s">
        <v>583</v>
      </c>
      <c r="C292" s="14">
        <f>C293</f>
        <v>0</v>
      </c>
      <c r="D292" s="14">
        <f>D293</f>
        <v>33640000</v>
      </c>
      <c r="E292" s="14">
        <f>E293</f>
        <v>0</v>
      </c>
      <c r="F292" s="17">
        <f t="shared" si="21"/>
        <v>0</v>
      </c>
      <c r="G292" s="154"/>
    </row>
    <row r="293" spans="1:7" ht="31.2" x14ac:dyDescent="0.3">
      <c r="A293" s="2" t="s">
        <v>582</v>
      </c>
      <c r="B293" s="3" t="s">
        <v>584</v>
      </c>
      <c r="C293" s="14">
        <v>0</v>
      </c>
      <c r="D293" s="14">
        <v>33640000</v>
      </c>
      <c r="E293" s="14">
        <v>0</v>
      </c>
      <c r="F293" s="17">
        <f t="shared" si="21"/>
        <v>0</v>
      </c>
      <c r="G293" s="154"/>
    </row>
    <row r="294" spans="1:7" ht="46.8" x14ac:dyDescent="0.3">
      <c r="A294" s="2" t="s">
        <v>760</v>
      </c>
      <c r="B294" s="3" t="s">
        <v>762</v>
      </c>
      <c r="C294" s="14">
        <f>C295</f>
        <v>0</v>
      </c>
      <c r="D294" s="14">
        <f>D295</f>
        <v>1401700</v>
      </c>
      <c r="E294" s="14">
        <f>E295</f>
        <v>520240.05</v>
      </c>
      <c r="F294" s="17">
        <f t="shared" si="21"/>
        <v>37.114935435542556</v>
      </c>
      <c r="G294" s="154"/>
    </row>
    <row r="295" spans="1:7" ht="46.8" x14ac:dyDescent="0.3">
      <c r="A295" s="2" t="s">
        <v>761</v>
      </c>
      <c r="B295" s="3" t="s">
        <v>763</v>
      </c>
      <c r="C295" s="14">
        <v>0</v>
      </c>
      <c r="D295" s="14">
        <v>1401700</v>
      </c>
      <c r="E295" s="14">
        <v>520240.05</v>
      </c>
      <c r="F295" s="17">
        <f t="shared" si="21"/>
        <v>37.114935435542556</v>
      </c>
      <c r="G295" s="154"/>
    </row>
    <row r="296" spans="1:7" ht="31.2" x14ac:dyDescent="0.3">
      <c r="A296" s="2" t="s">
        <v>404</v>
      </c>
      <c r="B296" s="3" t="s">
        <v>405</v>
      </c>
      <c r="C296" s="14">
        <f>C297</f>
        <v>4332044.66</v>
      </c>
      <c r="D296" s="14">
        <f>D297</f>
        <v>10134900</v>
      </c>
      <c r="E296" s="14">
        <f>E297</f>
        <v>6980492.8200000003</v>
      </c>
      <c r="F296" s="17">
        <f t="shared" si="21"/>
        <v>68.875793742414828</v>
      </c>
      <c r="G296" s="154">
        <f t="shared" si="23"/>
        <v>161.13621552553431</v>
      </c>
    </row>
    <row r="297" spans="1:7" ht="31.2" x14ac:dyDescent="0.3">
      <c r="A297" s="2" t="s">
        <v>311</v>
      </c>
      <c r="B297" s="3" t="s">
        <v>16</v>
      </c>
      <c r="C297" s="14">
        <v>4332044.66</v>
      </c>
      <c r="D297" s="14">
        <v>10134900</v>
      </c>
      <c r="E297" s="14">
        <v>6980492.8200000003</v>
      </c>
      <c r="F297" s="17">
        <f t="shared" si="21"/>
        <v>68.875793742414828</v>
      </c>
      <c r="G297" s="154">
        <f t="shared" si="23"/>
        <v>161.13621552553431</v>
      </c>
    </row>
    <row r="298" spans="1:7" ht="31.2" x14ac:dyDescent="0.3">
      <c r="A298" s="2" t="s">
        <v>585</v>
      </c>
      <c r="B298" s="3" t="s">
        <v>589</v>
      </c>
      <c r="C298" s="14">
        <f>C299</f>
        <v>0</v>
      </c>
      <c r="D298" s="14">
        <f>D299</f>
        <v>516737900</v>
      </c>
      <c r="E298" s="14">
        <f>E299</f>
        <v>60984623.990000002</v>
      </c>
      <c r="F298" s="17">
        <f t="shared" si="21"/>
        <v>11.801848478696842</v>
      </c>
      <c r="G298" s="154"/>
    </row>
    <row r="299" spans="1:7" ht="46.8" x14ac:dyDescent="0.3">
      <c r="A299" s="2" t="s">
        <v>586</v>
      </c>
      <c r="B299" s="3" t="s">
        <v>590</v>
      </c>
      <c r="C299" s="14">
        <v>0</v>
      </c>
      <c r="D299" s="14">
        <v>516737900</v>
      </c>
      <c r="E299" s="14">
        <v>60984623.990000002</v>
      </c>
      <c r="F299" s="17">
        <f t="shared" si="21"/>
        <v>11.801848478696842</v>
      </c>
      <c r="G299" s="154"/>
    </row>
    <row r="300" spans="1:7" ht="31.2" x14ac:dyDescent="0.3">
      <c r="A300" s="4" t="s">
        <v>587</v>
      </c>
      <c r="B300" s="3" t="s">
        <v>591</v>
      </c>
      <c r="C300" s="14">
        <f>C301</f>
        <v>0</v>
      </c>
      <c r="D300" s="14">
        <f>D301</f>
        <v>862383100</v>
      </c>
      <c r="E300" s="14">
        <f>E301</f>
        <v>364410199.02999997</v>
      </c>
      <c r="F300" s="17">
        <f t="shared" si="21"/>
        <v>42.256185102653333</v>
      </c>
      <c r="G300" s="154"/>
    </row>
    <row r="301" spans="1:7" ht="46.8" x14ac:dyDescent="0.3">
      <c r="A301" s="4" t="s">
        <v>588</v>
      </c>
      <c r="B301" s="3" t="s">
        <v>592</v>
      </c>
      <c r="C301" s="14">
        <v>0</v>
      </c>
      <c r="D301" s="14">
        <v>862383100</v>
      </c>
      <c r="E301" s="14">
        <v>364410199.02999997</v>
      </c>
      <c r="F301" s="17">
        <f t="shared" ref="F301:F379" si="24">E301/D301*100</f>
        <v>42.256185102653333</v>
      </c>
      <c r="G301" s="154"/>
    </row>
    <row r="302" spans="1:7" x14ac:dyDescent="0.3">
      <c r="A302" s="2" t="s">
        <v>764</v>
      </c>
      <c r="B302" s="3" t="s">
        <v>766</v>
      </c>
      <c r="C302" s="14">
        <f>C303</f>
        <v>0</v>
      </c>
      <c r="D302" s="14">
        <f>D303</f>
        <v>22376000</v>
      </c>
      <c r="E302" s="14">
        <f>E303</f>
        <v>15111500.67</v>
      </c>
      <c r="F302" s="17">
        <f t="shared" si="24"/>
        <v>67.534414864140146</v>
      </c>
      <c r="G302" s="154"/>
    </row>
    <row r="303" spans="1:7" ht="31.2" x14ac:dyDescent="0.3">
      <c r="A303" s="2" t="s">
        <v>765</v>
      </c>
      <c r="B303" s="3" t="s">
        <v>767</v>
      </c>
      <c r="C303" s="14">
        <v>0</v>
      </c>
      <c r="D303" s="14">
        <v>22376000</v>
      </c>
      <c r="E303" s="14">
        <v>15111500.67</v>
      </c>
      <c r="F303" s="17">
        <f t="shared" si="24"/>
        <v>67.534414864140146</v>
      </c>
      <c r="G303" s="154"/>
    </row>
    <row r="304" spans="1:7" ht="31.2" x14ac:dyDescent="0.3">
      <c r="A304" s="2" t="s">
        <v>406</v>
      </c>
      <c r="B304" s="3" t="s">
        <v>407</v>
      </c>
      <c r="C304" s="14">
        <f>C305</f>
        <v>0</v>
      </c>
      <c r="D304" s="14">
        <f>D305</f>
        <v>5482300</v>
      </c>
      <c r="E304" s="14">
        <f>E305</f>
        <v>5482300</v>
      </c>
      <c r="F304" s="17">
        <f t="shared" si="24"/>
        <v>100</v>
      </c>
      <c r="G304" s="154"/>
    </row>
    <row r="305" spans="1:7" ht="31.2" x14ac:dyDescent="0.3">
      <c r="A305" s="2" t="s">
        <v>312</v>
      </c>
      <c r="B305" s="3" t="s">
        <v>17</v>
      </c>
      <c r="C305" s="14">
        <v>0</v>
      </c>
      <c r="D305" s="14">
        <v>5482300</v>
      </c>
      <c r="E305" s="14">
        <v>5482300</v>
      </c>
      <c r="F305" s="17">
        <f t="shared" si="24"/>
        <v>100</v>
      </c>
      <c r="G305" s="154"/>
    </row>
    <row r="306" spans="1:7" x14ac:dyDescent="0.3">
      <c r="A306" s="2" t="s">
        <v>408</v>
      </c>
      <c r="B306" s="3" t="s">
        <v>409</v>
      </c>
      <c r="C306" s="14">
        <f>C307</f>
        <v>1799999.61</v>
      </c>
      <c r="D306" s="14">
        <f>D307</f>
        <v>91503700</v>
      </c>
      <c r="E306" s="14">
        <f>E307</f>
        <v>6649905.6900000004</v>
      </c>
      <c r="F306" s="17">
        <f t="shared" si="24"/>
        <v>7.2673626203093438</v>
      </c>
      <c r="G306" s="154">
        <f t="shared" si="23"/>
        <v>369.43928504517839</v>
      </c>
    </row>
    <row r="307" spans="1:7" ht="31.2" x14ac:dyDescent="0.3">
      <c r="A307" s="2" t="s">
        <v>313</v>
      </c>
      <c r="B307" s="3" t="s">
        <v>18</v>
      </c>
      <c r="C307" s="14">
        <v>1799999.61</v>
      </c>
      <c r="D307" s="14">
        <v>91503700</v>
      </c>
      <c r="E307" s="14">
        <v>6649905.6900000004</v>
      </c>
      <c r="F307" s="17">
        <f t="shared" si="24"/>
        <v>7.2673626203093438</v>
      </c>
      <c r="G307" s="154">
        <f t="shared" si="23"/>
        <v>369.43928504517839</v>
      </c>
    </row>
    <row r="308" spans="1:7" ht="31.2" x14ac:dyDescent="0.3">
      <c r="A308" s="2" t="s">
        <v>410</v>
      </c>
      <c r="B308" s="3" t="s">
        <v>411</v>
      </c>
      <c r="C308" s="14">
        <f>C309</f>
        <v>95277285.489999995</v>
      </c>
      <c r="D308" s="14">
        <f>D309</f>
        <v>377701300</v>
      </c>
      <c r="E308" s="14">
        <f>E309</f>
        <v>97712772.060000002</v>
      </c>
      <c r="F308" s="17">
        <f t="shared" si="24"/>
        <v>25.870382776019042</v>
      </c>
      <c r="G308" s="154">
        <f t="shared" si="23"/>
        <v>102.5562090245063</v>
      </c>
    </row>
    <row r="309" spans="1:7" ht="46.8" x14ac:dyDescent="0.3">
      <c r="A309" s="2" t="s">
        <v>314</v>
      </c>
      <c r="B309" s="3" t="s">
        <v>154</v>
      </c>
      <c r="C309" s="14">
        <v>95277285.489999995</v>
      </c>
      <c r="D309" s="14">
        <v>377701300</v>
      </c>
      <c r="E309" s="14">
        <v>97712772.060000002</v>
      </c>
      <c r="F309" s="17">
        <f t="shared" si="24"/>
        <v>25.870382776019042</v>
      </c>
      <c r="G309" s="154">
        <f t="shared" si="23"/>
        <v>102.5562090245063</v>
      </c>
    </row>
    <row r="310" spans="1:7" ht="66.599999999999994" customHeight="1" x14ac:dyDescent="0.3">
      <c r="A310" s="2" t="s">
        <v>412</v>
      </c>
      <c r="B310" s="3" t="s">
        <v>666</v>
      </c>
      <c r="C310" s="14">
        <f>C311</f>
        <v>0</v>
      </c>
      <c r="D310" s="14">
        <f>D311</f>
        <v>74845100</v>
      </c>
      <c r="E310" s="14">
        <f>E311</f>
        <v>41360300</v>
      </c>
      <c r="F310" s="17">
        <f t="shared" si="24"/>
        <v>55.261199463959564</v>
      </c>
      <c r="G310" s="154"/>
    </row>
    <row r="311" spans="1:7" s="9" customFormat="1" ht="66.599999999999994" customHeight="1" x14ac:dyDescent="0.3">
      <c r="A311" s="2" t="s">
        <v>315</v>
      </c>
      <c r="B311" s="3" t="s">
        <v>667</v>
      </c>
      <c r="C311" s="14">
        <v>0</v>
      </c>
      <c r="D311" s="14">
        <v>74845100</v>
      </c>
      <c r="E311" s="14">
        <v>41360300</v>
      </c>
      <c r="F311" s="17">
        <f t="shared" si="24"/>
        <v>55.261199463959564</v>
      </c>
      <c r="G311" s="154"/>
    </row>
    <row r="312" spans="1:7" s="9" customFormat="1" ht="31.2" x14ac:dyDescent="0.3">
      <c r="A312" s="2" t="s">
        <v>594</v>
      </c>
      <c r="B312" s="3" t="s">
        <v>593</v>
      </c>
      <c r="C312" s="14">
        <v>3575812.76</v>
      </c>
      <c r="D312" s="14">
        <v>8280500</v>
      </c>
      <c r="E312" s="14">
        <v>8280500</v>
      </c>
      <c r="F312" s="17">
        <f t="shared" si="24"/>
        <v>100</v>
      </c>
      <c r="G312" s="154">
        <f t="shared" si="23"/>
        <v>231.56973129655705</v>
      </c>
    </row>
    <row r="313" spans="1:7" s="9" customFormat="1" ht="31.2" x14ac:dyDescent="0.3">
      <c r="A313" s="2" t="s">
        <v>413</v>
      </c>
      <c r="B313" s="3" t="s">
        <v>414</v>
      </c>
      <c r="C313" s="14">
        <f>C314</f>
        <v>69433.350000000006</v>
      </c>
      <c r="D313" s="14">
        <f>D314</f>
        <v>319619900</v>
      </c>
      <c r="E313" s="14">
        <f>E314</f>
        <v>0</v>
      </c>
      <c r="F313" s="17">
        <f t="shared" si="24"/>
        <v>0</v>
      </c>
      <c r="G313" s="154">
        <f t="shared" si="23"/>
        <v>0</v>
      </c>
    </row>
    <row r="314" spans="1:7" s="9" customFormat="1" ht="31.2" x14ac:dyDescent="0.3">
      <c r="A314" s="2" t="s">
        <v>316</v>
      </c>
      <c r="B314" s="3" t="s">
        <v>155</v>
      </c>
      <c r="C314" s="14">
        <v>69433.350000000006</v>
      </c>
      <c r="D314" s="14">
        <v>319619900</v>
      </c>
      <c r="E314" s="14">
        <v>0</v>
      </c>
      <c r="F314" s="17">
        <f t="shared" si="24"/>
        <v>0</v>
      </c>
      <c r="G314" s="154">
        <f t="shared" si="23"/>
        <v>0</v>
      </c>
    </row>
    <row r="315" spans="1:7" s="10" customFormat="1" x14ac:dyDescent="0.3">
      <c r="A315" s="2" t="s">
        <v>598</v>
      </c>
      <c r="B315" s="3" t="s">
        <v>595</v>
      </c>
      <c r="C315" s="14">
        <f>C316</f>
        <v>2892200</v>
      </c>
      <c r="D315" s="14">
        <f>D316</f>
        <v>7298800</v>
      </c>
      <c r="E315" s="14">
        <f>E316</f>
        <v>2289000</v>
      </c>
      <c r="F315" s="17">
        <f t="shared" si="24"/>
        <v>31.361319668986681</v>
      </c>
      <c r="G315" s="154">
        <f t="shared" si="23"/>
        <v>79.143904294308825</v>
      </c>
    </row>
    <row r="316" spans="1:7" s="10" customFormat="1" ht="31.2" x14ac:dyDescent="0.3">
      <c r="A316" s="2" t="s">
        <v>599</v>
      </c>
      <c r="B316" s="3" t="s">
        <v>596</v>
      </c>
      <c r="C316" s="14">
        <v>2892200</v>
      </c>
      <c r="D316" s="14">
        <v>7298800</v>
      </c>
      <c r="E316" s="14">
        <v>2289000</v>
      </c>
      <c r="F316" s="17">
        <f t="shared" si="24"/>
        <v>31.361319668986681</v>
      </c>
      <c r="G316" s="154">
        <f t="shared" si="23"/>
        <v>79.143904294308825</v>
      </c>
    </row>
    <row r="317" spans="1:7" s="10" customFormat="1" ht="52.8" customHeight="1" x14ac:dyDescent="0.3">
      <c r="A317" s="2" t="s">
        <v>600</v>
      </c>
      <c r="B317" s="3" t="s">
        <v>597</v>
      </c>
      <c r="C317" s="14">
        <v>8706257.9800000004</v>
      </c>
      <c r="D317" s="14">
        <v>103507300</v>
      </c>
      <c r="E317" s="14">
        <v>49486550.119999997</v>
      </c>
      <c r="F317" s="17">
        <f t="shared" si="24"/>
        <v>47.809719816863158</v>
      </c>
      <c r="G317" s="154">
        <f t="shared" si="23"/>
        <v>568.40206474102195</v>
      </c>
    </row>
    <row r="318" spans="1:7" s="10" customFormat="1" ht="101.4" customHeight="1" x14ac:dyDescent="0.3">
      <c r="A318" s="2" t="s">
        <v>670</v>
      </c>
      <c r="B318" s="3" t="s">
        <v>668</v>
      </c>
      <c r="C318" s="14">
        <f>C319</f>
        <v>0</v>
      </c>
      <c r="D318" s="14">
        <f>D319</f>
        <v>53012300</v>
      </c>
      <c r="E318" s="14">
        <f>E319</f>
        <v>0</v>
      </c>
      <c r="F318" s="17">
        <f t="shared" si="24"/>
        <v>0</v>
      </c>
      <c r="G318" s="154"/>
    </row>
    <row r="319" spans="1:7" s="10" customFormat="1" ht="99" customHeight="1" x14ac:dyDescent="0.3">
      <c r="A319" s="2" t="s">
        <v>671</v>
      </c>
      <c r="B319" s="3" t="s">
        <v>669</v>
      </c>
      <c r="C319" s="14">
        <v>0</v>
      </c>
      <c r="D319" s="14">
        <v>53012300</v>
      </c>
      <c r="E319" s="14">
        <v>0</v>
      </c>
      <c r="F319" s="17">
        <f t="shared" si="24"/>
        <v>0</v>
      </c>
      <c r="G319" s="154"/>
    </row>
    <row r="320" spans="1:7" s="10" customFormat="1" ht="46.8" x14ac:dyDescent="0.3">
      <c r="A320" s="2" t="s">
        <v>770</v>
      </c>
      <c r="B320" s="3" t="s">
        <v>768</v>
      </c>
      <c r="C320" s="14">
        <f>C321</f>
        <v>0</v>
      </c>
      <c r="D320" s="14">
        <f>D321</f>
        <v>84126800</v>
      </c>
      <c r="E320" s="14">
        <f>E321</f>
        <v>0</v>
      </c>
      <c r="F320" s="17">
        <f t="shared" si="24"/>
        <v>0</v>
      </c>
      <c r="G320" s="154"/>
    </row>
    <row r="321" spans="1:7" s="10" customFormat="1" ht="62.4" x14ac:dyDescent="0.3">
      <c r="A321" s="2" t="s">
        <v>771</v>
      </c>
      <c r="B321" s="3" t="s">
        <v>769</v>
      </c>
      <c r="C321" s="14">
        <v>0</v>
      </c>
      <c r="D321" s="14">
        <v>84126800</v>
      </c>
      <c r="E321" s="14">
        <v>0</v>
      </c>
      <c r="F321" s="17">
        <f t="shared" si="24"/>
        <v>0</v>
      </c>
      <c r="G321" s="154"/>
    </row>
    <row r="322" spans="1:7" s="10" customFormat="1" ht="31.2" x14ac:dyDescent="0.3">
      <c r="A322" s="2" t="s">
        <v>774</v>
      </c>
      <c r="B322" s="3" t="s">
        <v>772</v>
      </c>
      <c r="C322" s="14">
        <f>C323</f>
        <v>0</v>
      </c>
      <c r="D322" s="14">
        <f>D323</f>
        <v>32743400</v>
      </c>
      <c r="E322" s="14">
        <f>E323</f>
        <v>0</v>
      </c>
      <c r="F322" s="17">
        <f t="shared" si="24"/>
        <v>0</v>
      </c>
      <c r="G322" s="154"/>
    </row>
    <row r="323" spans="1:7" s="10" customFormat="1" ht="31.2" x14ac:dyDescent="0.3">
      <c r="A323" s="2" t="s">
        <v>775</v>
      </c>
      <c r="B323" s="3" t="s">
        <v>773</v>
      </c>
      <c r="C323" s="14">
        <v>0</v>
      </c>
      <c r="D323" s="14">
        <v>32743400</v>
      </c>
      <c r="E323" s="14">
        <v>0</v>
      </c>
      <c r="F323" s="17">
        <f t="shared" si="24"/>
        <v>0</v>
      </c>
      <c r="G323" s="154"/>
    </row>
    <row r="324" spans="1:7" s="10" customFormat="1" ht="31.2" x14ac:dyDescent="0.3">
      <c r="A324" s="2" t="s">
        <v>778</v>
      </c>
      <c r="B324" s="3" t="s">
        <v>776</v>
      </c>
      <c r="C324" s="14">
        <f>C325</f>
        <v>0</v>
      </c>
      <c r="D324" s="14">
        <f>D325</f>
        <v>1082165200</v>
      </c>
      <c r="E324" s="14">
        <f>E325</f>
        <v>0</v>
      </c>
      <c r="F324" s="17">
        <f t="shared" si="24"/>
        <v>0</v>
      </c>
      <c r="G324" s="154"/>
    </row>
    <row r="325" spans="1:7" s="10" customFormat="1" ht="31.2" x14ac:dyDescent="0.3">
      <c r="A325" s="2" t="s">
        <v>779</v>
      </c>
      <c r="B325" s="3" t="s">
        <v>777</v>
      </c>
      <c r="C325" s="14">
        <v>0</v>
      </c>
      <c r="D325" s="14">
        <v>1082165200</v>
      </c>
      <c r="E325" s="14">
        <v>0</v>
      </c>
      <c r="F325" s="17">
        <f t="shared" si="24"/>
        <v>0</v>
      </c>
      <c r="G325" s="154"/>
    </row>
    <row r="326" spans="1:7" s="10" customFormat="1" ht="31.2" x14ac:dyDescent="0.3">
      <c r="A326" s="2" t="s">
        <v>782</v>
      </c>
      <c r="B326" s="3" t="s">
        <v>780</v>
      </c>
      <c r="C326" s="14">
        <f>C327</f>
        <v>0</v>
      </c>
      <c r="D326" s="14">
        <f>D327</f>
        <v>20000000</v>
      </c>
      <c r="E326" s="14">
        <f>E327</f>
        <v>0</v>
      </c>
      <c r="F326" s="17">
        <f t="shared" si="24"/>
        <v>0</v>
      </c>
      <c r="G326" s="154"/>
    </row>
    <row r="327" spans="1:7" s="10" customFormat="1" ht="31.2" x14ac:dyDescent="0.3">
      <c r="A327" s="2" t="s">
        <v>783</v>
      </c>
      <c r="B327" s="3" t="s">
        <v>781</v>
      </c>
      <c r="C327" s="14">
        <v>0</v>
      </c>
      <c r="D327" s="14">
        <v>20000000</v>
      </c>
      <c r="E327" s="14">
        <v>0</v>
      </c>
      <c r="F327" s="17">
        <f t="shared" si="24"/>
        <v>0</v>
      </c>
      <c r="G327" s="154"/>
    </row>
    <row r="328" spans="1:7" s="10" customFormat="1" ht="62.4" x14ac:dyDescent="0.3">
      <c r="A328" s="2" t="s">
        <v>415</v>
      </c>
      <c r="B328" s="3" t="s">
        <v>416</v>
      </c>
      <c r="C328" s="14">
        <f>C329</f>
        <v>87323952.040000007</v>
      </c>
      <c r="D328" s="14">
        <f>D329</f>
        <v>293647300</v>
      </c>
      <c r="E328" s="14">
        <f>E329</f>
        <v>23729125.050000001</v>
      </c>
      <c r="F328" s="17">
        <f t="shared" si="24"/>
        <v>8.0808252110610255</v>
      </c>
      <c r="G328" s="154">
        <f t="shared" ref="G325:G388" si="25">E328/C328*100</f>
        <v>27.173672853389103</v>
      </c>
    </row>
    <row r="329" spans="1:7" s="10" customFormat="1" ht="65.25" customHeight="1" x14ac:dyDescent="0.3">
      <c r="A329" s="2" t="s">
        <v>317</v>
      </c>
      <c r="B329" s="3" t="s">
        <v>8</v>
      </c>
      <c r="C329" s="14">
        <v>87323952.040000007</v>
      </c>
      <c r="D329" s="14">
        <v>293647300</v>
      </c>
      <c r="E329" s="14">
        <v>23729125.050000001</v>
      </c>
      <c r="F329" s="17">
        <f t="shared" si="24"/>
        <v>8.0808252110610255</v>
      </c>
      <c r="G329" s="154">
        <f t="shared" si="25"/>
        <v>27.173672853389103</v>
      </c>
    </row>
    <row r="330" spans="1:7" s="10" customFormat="1" ht="46.8" x14ac:dyDescent="0.3">
      <c r="A330" s="2" t="s">
        <v>789</v>
      </c>
      <c r="B330" s="3" t="s">
        <v>784</v>
      </c>
      <c r="C330" s="14">
        <f>C331</f>
        <v>0</v>
      </c>
      <c r="D330" s="14">
        <f>D331</f>
        <v>887018100</v>
      </c>
      <c r="E330" s="14">
        <f>E331</f>
        <v>0</v>
      </c>
      <c r="F330" s="17">
        <f t="shared" si="24"/>
        <v>0</v>
      </c>
      <c r="G330" s="154"/>
    </row>
    <row r="331" spans="1:7" s="10" customFormat="1" ht="46.8" x14ac:dyDescent="0.3">
      <c r="A331" s="2" t="s">
        <v>788</v>
      </c>
      <c r="B331" s="3" t="s">
        <v>785</v>
      </c>
      <c r="C331" s="14">
        <v>0</v>
      </c>
      <c r="D331" s="14">
        <v>887018100</v>
      </c>
      <c r="E331" s="14">
        <v>0</v>
      </c>
      <c r="F331" s="17">
        <f t="shared" si="24"/>
        <v>0</v>
      </c>
      <c r="G331" s="154"/>
    </row>
    <row r="332" spans="1:7" s="10" customFormat="1" ht="46.8" x14ac:dyDescent="0.3">
      <c r="A332" s="2" t="s">
        <v>790</v>
      </c>
      <c r="B332" s="3" t="s">
        <v>786</v>
      </c>
      <c r="C332" s="14">
        <f>C333</f>
        <v>0</v>
      </c>
      <c r="D332" s="14">
        <f>D333</f>
        <v>38442200</v>
      </c>
      <c r="E332" s="14">
        <f>E333</f>
        <v>38442200</v>
      </c>
      <c r="F332" s="17">
        <f t="shared" si="24"/>
        <v>100</v>
      </c>
      <c r="G332" s="154"/>
    </row>
    <row r="333" spans="1:7" s="10" customFormat="1" ht="46.8" x14ac:dyDescent="0.3">
      <c r="A333" s="2" t="s">
        <v>791</v>
      </c>
      <c r="B333" s="3" t="s">
        <v>787</v>
      </c>
      <c r="C333" s="14">
        <v>0</v>
      </c>
      <c r="D333" s="14">
        <v>38442200</v>
      </c>
      <c r="E333" s="14">
        <v>38442200</v>
      </c>
      <c r="F333" s="17">
        <f t="shared" si="24"/>
        <v>100</v>
      </c>
      <c r="G333" s="154"/>
    </row>
    <row r="334" spans="1:7" s="10" customFormat="1" x14ac:dyDescent="0.3">
      <c r="A334" s="19" t="s">
        <v>318</v>
      </c>
      <c r="B334" s="20" t="s">
        <v>19</v>
      </c>
      <c r="C334" s="13">
        <f>C335+C337+C339+C341+C342+C343+C345+C347+C349+C351+C353+C355+C357+C359+C361+C363+C364+C366+C368+C370+C372+C374+C376+C378+C380</f>
        <v>1489493494.4899998</v>
      </c>
      <c r="D334" s="13">
        <f>D335+D337+D339+D341+D342+D343+D345+D349+D351+D353+D355+D363+D366+D368+D372+D374+D376+D378+D380</f>
        <v>3692587200</v>
      </c>
      <c r="E334" s="13">
        <f>E335+E337+E339+E341+E342+E343+E345+E349+E351+E353+E355+E363+E366+E368+E372+E374+E376+E378+E380</f>
        <v>1028192817.7</v>
      </c>
      <c r="F334" s="18">
        <f t="shared" si="24"/>
        <v>27.84478096278945</v>
      </c>
      <c r="G334" s="155">
        <f t="shared" si="25"/>
        <v>69.029695094576539</v>
      </c>
    </row>
    <row r="335" spans="1:7" s="10" customFormat="1" ht="19.8" customHeight="1" x14ac:dyDescent="0.3">
      <c r="A335" s="2" t="s">
        <v>674</v>
      </c>
      <c r="B335" s="3" t="s">
        <v>672</v>
      </c>
      <c r="C335" s="14">
        <f>C336</f>
        <v>0</v>
      </c>
      <c r="D335" s="14">
        <f>D336</f>
        <v>56710800</v>
      </c>
      <c r="E335" s="14">
        <f>E336</f>
        <v>0</v>
      </c>
      <c r="F335" s="17">
        <f t="shared" si="24"/>
        <v>0</v>
      </c>
      <c r="G335" s="154"/>
    </row>
    <row r="336" spans="1:7" s="10" customFormat="1" ht="37.200000000000003" customHeight="1" x14ac:dyDescent="0.3">
      <c r="A336" s="2" t="s">
        <v>675</v>
      </c>
      <c r="B336" s="3" t="s">
        <v>673</v>
      </c>
      <c r="C336" s="14">
        <v>0</v>
      </c>
      <c r="D336" s="14">
        <v>56710800</v>
      </c>
      <c r="E336" s="14">
        <v>0</v>
      </c>
      <c r="F336" s="17">
        <f t="shared" si="24"/>
        <v>0</v>
      </c>
      <c r="G336" s="154"/>
    </row>
    <row r="337" spans="1:7" s="10" customFormat="1" ht="31.2" x14ac:dyDescent="0.3">
      <c r="A337" s="2" t="s">
        <v>417</v>
      </c>
      <c r="B337" s="3" t="s">
        <v>792</v>
      </c>
      <c r="C337" s="14">
        <f>C338</f>
        <v>7443550.2699999996</v>
      </c>
      <c r="D337" s="14">
        <f>D338</f>
        <v>31952500</v>
      </c>
      <c r="E337" s="14">
        <f>E338</f>
        <v>7712704.9299999997</v>
      </c>
      <c r="F337" s="17">
        <f t="shared" si="24"/>
        <v>24.138032798685551</v>
      </c>
      <c r="G337" s="154">
        <f t="shared" si="25"/>
        <v>103.61594468011835</v>
      </c>
    </row>
    <row r="338" spans="1:7" s="10" customFormat="1" ht="46.8" x14ac:dyDescent="0.3">
      <c r="A338" s="2" t="s">
        <v>319</v>
      </c>
      <c r="B338" s="3" t="s">
        <v>793</v>
      </c>
      <c r="C338" s="14">
        <v>7443550.2699999996</v>
      </c>
      <c r="D338" s="14">
        <v>31952500</v>
      </c>
      <c r="E338" s="14">
        <v>7712704.9299999997</v>
      </c>
      <c r="F338" s="17">
        <f t="shared" si="24"/>
        <v>24.138032798685551</v>
      </c>
      <c r="G338" s="154">
        <f t="shared" si="25"/>
        <v>103.61594468011835</v>
      </c>
    </row>
    <row r="339" spans="1:7" s="10" customFormat="1" ht="46.8" x14ac:dyDescent="0.3">
      <c r="A339" s="2" t="s">
        <v>418</v>
      </c>
      <c r="B339" s="3" t="s">
        <v>419</v>
      </c>
      <c r="C339" s="14">
        <f>C340</f>
        <v>102990</v>
      </c>
      <c r="D339" s="14">
        <f>D340</f>
        <v>3779100</v>
      </c>
      <c r="E339" s="14">
        <f>E340</f>
        <v>2579514</v>
      </c>
      <c r="F339" s="17">
        <f t="shared" si="24"/>
        <v>68.257362864174013</v>
      </c>
      <c r="G339" s="154">
        <f t="shared" si="25"/>
        <v>2504.6256918147392</v>
      </c>
    </row>
    <row r="340" spans="1:7" s="10" customFormat="1" ht="46.8" x14ac:dyDescent="0.3">
      <c r="A340" s="2" t="s">
        <v>320</v>
      </c>
      <c r="B340" s="3" t="s">
        <v>20</v>
      </c>
      <c r="C340" s="14">
        <v>102990</v>
      </c>
      <c r="D340" s="14">
        <v>3779100</v>
      </c>
      <c r="E340" s="14">
        <v>2579514</v>
      </c>
      <c r="F340" s="17">
        <f t="shared" si="24"/>
        <v>68.257362864174013</v>
      </c>
      <c r="G340" s="154">
        <f t="shared" si="25"/>
        <v>2504.6256918147392</v>
      </c>
    </row>
    <row r="341" spans="1:7" s="10" customFormat="1" ht="31.2" x14ac:dyDescent="0.3">
      <c r="A341" s="2" t="s">
        <v>321</v>
      </c>
      <c r="B341" s="3" t="s">
        <v>21</v>
      </c>
      <c r="C341" s="14">
        <v>0</v>
      </c>
      <c r="D341" s="14">
        <v>5292000</v>
      </c>
      <c r="E341" s="14">
        <v>0</v>
      </c>
      <c r="F341" s="17">
        <f t="shared" si="24"/>
        <v>0</v>
      </c>
      <c r="G341" s="154"/>
    </row>
    <row r="342" spans="1:7" s="10" customFormat="1" ht="31.2" x14ac:dyDescent="0.3">
      <c r="A342" s="2" t="s">
        <v>322</v>
      </c>
      <c r="B342" s="3" t="s">
        <v>22</v>
      </c>
      <c r="C342" s="14">
        <v>50725269.82</v>
      </c>
      <c r="D342" s="14">
        <v>351880400</v>
      </c>
      <c r="E342" s="14">
        <v>55017980.270000003</v>
      </c>
      <c r="F342" s="17">
        <f t="shared" si="24"/>
        <v>15.635420520722382</v>
      </c>
      <c r="G342" s="154">
        <f t="shared" si="25"/>
        <v>108.46266656684686</v>
      </c>
    </row>
    <row r="343" spans="1:7" s="10" customFormat="1" ht="79.8" customHeight="1" x14ac:dyDescent="0.3">
      <c r="A343" s="2" t="s">
        <v>678</v>
      </c>
      <c r="B343" s="21" t="s">
        <v>676</v>
      </c>
      <c r="C343" s="14">
        <f>C344</f>
        <v>0</v>
      </c>
      <c r="D343" s="14">
        <f>D344</f>
        <v>10410700</v>
      </c>
      <c r="E343" s="14">
        <f>E344</f>
        <v>1590408</v>
      </c>
      <c r="F343" s="17">
        <f t="shared" si="24"/>
        <v>15.276667275015129</v>
      </c>
      <c r="G343" s="154"/>
    </row>
    <row r="344" spans="1:7" s="10" customFormat="1" ht="81" customHeight="1" x14ac:dyDescent="0.3">
      <c r="A344" s="2" t="s">
        <v>679</v>
      </c>
      <c r="B344" s="21" t="s">
        <v>677</v>
      </c>
      <c r="C344" s="14">
        <v>0</v>
      </c>
      <c r="D344" s="14">
        <v>10410700</v>
      </c>
      <c r="E344" s="14">
        <v>1590408</v>
      </c>
      <c r="F344" s="17">
        <f t="shared" si="24"/>
        <v>15.276667275015129</v>
      </c>
      <c r="G344" s="154"/>
    </row>
    <row r="345" spans="1:7" s="10" customFormat="1" ht="46.8" x14ac:dyDescent="0.3">
      <c r="A345" s="2" t="s">
        <v>420</v>
      </c>
      <c r="B345" s="3" t="s">
        <v>421</v>
      </c>
      <c r="C345" s="14">
        <f>C346</f>
        <v>0</v>
      </c>
      <c r="D345" s="14">
        <f>D346</f>
        <v>6295700</v>
      </c>
      <c r="E345" s="14">
        <f>E346</f>
        <v>6295700</v>
      </c>
      <c r="F345" s="17">
        <f t="shared" si="24"/>
        <v>100</v>
      </c>
      <c r="G345" s="154"/>
    </row>
    <row r="346" spans="1:7" s="10" customFormat="1" ht="50.25" customHeight="1" x14ac:dyDescent="0.3">
      <c r="A346" s="2" t="s">
        <v>323</v>
      </c>
      <c r="B346" s="3" t="s">
        <v>23</v>
      </c>
      <c r="C346" s="14">
        <v>0</v>
      </c>
      <c r="D346" s="14">
        <v>6295700</v>
      </c>
      <c r="E346" s="14">
        <v>6295700</v>
      </c>
      <c r="F346" s="17">
        <f t="shared" si="24"/>
        <v>100</v>
      </c>
      <c r="G346" s="154"/>
    </row>
    <row r="347" spans="1:7" s="67" customFormat="1" ht="46.8" x14ac:dyDescent="0.3">
      <c r="A347" s="70" t="s">
        <v>888</v>
      </c>
      <c r="B347" s="71" t="s">
        <v>889</v>
      </c>
      <c r="C347" s="68">
        <f>C348</f>
        <v>402262207.13999999</v>
      </c>
      <c r="D347" s="73">
        <v>0</v>
      </c>
      <c r="E347" s="73">
        <v>0</v>
      </c>
      <c r="F347" s="69"/>
      <c r="G347" s="154">
        <f t="shared" si="25"/>
        <v>0</v>
      </c>
    </row>
    <row r="348" spans="1:7" s="67" customFormat="1" ht="46.8" x14ac:dyDescent="0.3">
      <c r="A348" s="70" t="s">
        <v>890</v>
      </c>
      <c r="B348" s="71" t="s">
        <v>891</v>
      </c>
      <c r="C348" s="68">
        <v>402262207.13999999</v>
      </c>
      <c r="D348" s="73">
        <v>0</v>
      </c>
      <c r="E348" s="73">
        <v>0</v>
      </c>
      <c r="F348" s="69"/>
      <c r="G348" s="154">
        <f t="shared" si="25"/>
        <v>0</v>
      </c>
    </row>
    <row r="349" spans="1:7" s="10" customFormat="1" ht="50.25" customHeight="1" x14ac:dyDescent="0.3">
      <c r="A349" s="2" t="s">
        <v>422</v>
      </c>
      <c r="B349" s="3" t="s">
        <v>423</v>
      </c>
      <c r="C349" s="14">
        <f>C350</f>
        <v>0</v>
      </c>
      <c r="D349" s="14">
        <f>D350</f>
        <v>7985800</v>
      </c>
      <c r="E349" s="14">
        <f>E350</f>
        <v>7985800</v>
      </c>
      <c r="F349" s="17">
        <f t="shared" si="24"/>
        <v>100</v>
      </c>
      <c r="G349" s="154"/>
    </row>
    <row r="350" spans="1:7" s="10" customFormat="1" ht="62.4" x14ac:dyDescent="0.3">
      <c r="A350" s="2" t="s">
        <v>324</v>
      </c>
      <c r="B350" s="3" t="s">
        <v>24</v>
      </c>
      <c r="C350" s="14">
        <v>0</v>
      </c>
      <c r="D350" s="14">
        <v>7985800</v>
      </c>
      <c r="E350" s="14">
        <v>7985800</v>
      </c>
      <c r="F350" s="17">
        <f t="shared" si="24"/>
        <v>100</v>
      </c>
      <c r="G350" s="154"/>
    </row>
    <row r="351" spans="1:7" s="10" customFormat="1" ht="46.8" x14ac:dyDescent="0.3">
      <c r="A351" s="2" t="s">
        <v>424</v>
      </c>
      <c r="B351" s="3" t="s">
        <v>425</v>
      </c>
      <c r="C351" s="14">
        <f>C352</f>
        <v>65548581.68</v>
      </c>
      <c r="D351" s="14">
        <f>D352</f>
        <v>105268900</v>
      </c>
      <c r="E351" s="14">
        <f>E352</f>
        <v>67736999.670000002</v>
      </c>
      <c r="F351" s="17">
        <f t="shared" si="24"/>
        <v>64.346639577311066</v>
      </c>
      <c r="G351" s="154">
        <f t="shared" si="25"/>
        <v>103.33861989674101</v>
      </c>
    </row>
    <row r="352" spans="1:7" s="10" customFormat="1" ht="62.4" x14ac:dyDescent="0.3">
      <c r="A352" s="2" t="s">
        <v>325</v>
      </c>
      <c r="B352" s="3" t="s">
        <v>25</v>
      </c>
      <c r="C352" s="14">
        <v>65548581.68</v>
      </c>
      <c r="D352" s="14">
        <v>105268900</v>
      </c>
      <c r="E352" s="14">
        <v>67736999.670000002</v>
      </c>
      <c r="F352" s="17">
        <f t="shared" si="24"/>
        <v>64.346639577311066</v>
      </c>
      <c r="G352" s="154">
        <f t="shared" si="25"/>
        <v>103.33861989674101</v>
      </c>
    </row>
    <row r="353" spans="1:7" s="10" customFormat="1" ht="69" customHeight="1" x14ac:dyDescent="0.3">
      <c r="A353" s="2" t="s">
        <v>426</v>
      </c>
      <c r="B353" s="3" t="s">
        <v>680</v>
      </c>
      <c r="C353" s="14">
        <f>C354</f>
        <v>12844.35</v>
      </c>
      <c r="D353" s="14">
        <f>D354</f>
        <v>131000</v>
      </c>
      <c r="E353" s="14">
        <f>E354</f>
        <v>13358.16</v>
      </c>
      <c r="F353" s="17">
        <f t="shared" si="24"/>
        <v>10.197068702290077</v>
      </c>
      <c r="G353" s="154">
        <f t="shared" si="25"/>
        <v>104.00028027887748</v>
      </c>
    </row>
    <row r="354" spans="1:7" s="10" customFormat="1" ht="84" customHeight="1" x14ac:dyDescent="0.3">
      <c r="A354" s="2" t="s">
        <v>326</v>
      </c>
      <c r="B354" s="3" t="s">
        <v>681</v>
      </c>
      <c r="C354" s="14">
        <v>12844.35</v>
      </c>
      <c r="D354" s="14">
        <v>131000</v>
      </c>
      <c r="E354" s="14">
        <v>13358.16</v>
      </c>
      <c r="F354" s="17">
        <f t="shared" si="24"/>
        <v>10.197068702290077</v>
      </c>
      <c r="G354" s="154">
        <f t="shared" si="25"/>
        <v>104.00028027887748</v>
      </c>
    </row>
    <row r="355" spans="1:7" s="10" customFormat="1" ht="31.2" x14ac:dyDescent="0.3">
      <c r="A355" s="2" t="s">
        <v>427</v>
      </c>
      <c r="B355" s="3" t="s">
        <v>428</v>
      </c>
      <c r="C355" s="14">
        <f>C356</f>
        <v>200803857.94</v>
      </c>
      <c r="D355" s="14">
        <f>D356</f>
        <v>912816000</v>
      </c>
      <c r="E355" s="14">
        <f>E356</f>
        <v>197017181.15000001</v>
      </c>
      <c r="F355" s="17">
        <f t="shared" si="24"/>
        <v>21.583449583486704</v>
      </c>
      <c r="G355" s="154">
        <f t="shared" si="25"/>
        <v>98.114241016658426</v>
      </c>
    </row>
    <row r="356" spans="1:7" s="10" customFormat="1" ht="31.2" x14ac:dyDescent="0.3">
      <c r="A356" s="2" t="s">
        <v>327</v>
      </c>
      <c r="B356" s="3" t="s">
        <v>26</v>
      </c>
      <c r="C356" s="14">
        <v>200803857.94</v>
      </c>
      <c r="D356" s="14">
        <v>912816000</v>
      </c>
      <c r="E356" s="14">
        <v>197017181.15000001</v>
      </c>
      <c r="F356" s="17">
        <f t="shared" si="24"/>
        <v>21.583449583486704</v>
      </c>
      <c r="G356" s="154">
        <f t="shared" si="25"/>
        <v>98.114241016658426</v>
      </c>
    </row>
    <row r="357" spans="1:7" s="72" customFormat="1" ht="31.2" x14ac:dyDescent="0.3">
      <c r="A357" s="75" t="s">
        <v>892</v>
      </c>
      <c r="B357" s="76" t="s">
        <v>893</v>
      </c>
      <c r="C357" s="73">
        <f>C358</f>
        <v>1802253.04</v>
      </c>
      <c r="D357" s="78">
        <v>0</v>
      </c>
      <c r="E357" s="78">
        <v>0</v>
      </c>
      <c r="F357" s="74"/>
      <c r="G357" s="154">
        <f t="shared" si="25"/>
        <v>0</v>
      </c>
    </row>
    <row r="358" spans="1:7" s="72" customFormat="1" ht="46.2" customHeight="1" x14ac:dyDescent="0.3">
      <c r="A358" s="75" t="s">
        <v>894</v>
      </c>
      <c r="B358" s="76" t="s">
        <v>895</v>
      </c>
      <c r="C358" s="73">
        <v>1802253.04</v>
      </c>
      <c r="D358" s="78">
        <v>0</v>
      </c>
      <c r="E358" s="78">
        <v>0</v>
      </c>
      <c r="F358" s="74"/>
      <c r="G358" s="154">
        <f t="shared" si="25"/>
        <v>0</v>
      </c>
    </row>
    <row r="359" spans="1:7" s="77" customFormat="1" ht="81" customHeight="1" x14ac:dyDescent="0.3">
      <c r="A359" s="80" t="s">
        <v>896</v>
      </c>
      <c r="B359" s="81" t="s">
        <v>897</v>
      </c>
      <c r="C359" s="78">
        <f>C360</f>
        <v>1418850.57</v>
      </c>
      <c r="D359" s="83">
        <v>0</v>
      </c>
      <c r="E359" s="83">
        <v>0</v>
      </c>
      <c r="F359" s="79"/>
      <c r="G359" s="154">
        <f t="shared" si="25"/>
        <v>0</v>
      </c>
    </row>
    <row r="360" spans="1:7" s="77" customFormat="1" ht="82.2" customHeight="1" x14ac:dyDescent="0.3">
      <c r="A360" s="80" t="s">
        <v>898</v>
      </c>
      <c r="B360" s="81" t="s">
        <v>899</v>
      </c>
      <c r="C360" s="78">
        <v>1418850.57</v>
      </c>
      <c r="D360" s="83">
        <v>0</v>
      </c>
      <c r="E360" s="83">
        <v>0</v>
      </c>
      <c r="F360" s="79"/>
      <c r="G360" s="154">
        <f t="shared" si="25"/>
        <v>0</v>
      </c>
    </row>
    <row r="361" spans="1:7" s="82" customFormat="1" ht="83.4" customHeight="1" x14ac:dyDescent="0.3">
      <c r="A361" s="85" t="s">
        <v>900</v>
      </c>
      <c r="B361" s="86" t="s">
        <v>901</v>
      </c>
      <c r="C361" s="83">
        <f>C362</f>
        <v>18178.27</v>
      </c>
      <c r="D361" s="88">
        <v>0</v>
      </c>
      <c r="E361" s="88">
        <v>0</v>
      </c>
      <c r="F361" s="84"/>
      <c r="G361" s="154">
        <f t="shared" si="25"/>
        <v>0</v>
      </c>
    </row>
    <row r="362" spans="1:7" s="82" customFormat="1" ht="80.400000000000006" customHeight="1" x14ac:dyDescent="0.3">
      <c r="A362" s="85" t="s">
        <v>902</v>
      </c>
      <c r="B362" s="86" t="s">
        <v>903</v>
      </c>
      <c r="C362" s="83">
        <v>18178.27</v>
      </c>
      <c r="D362" s="88">
        <v>0</v>
      </c>
      <c r="E362" s="88">
        <v>0</v>
      </c>
      <c r="F362" s="84"/>
      <c r="G362" s="154">
        <f t="shared" si="25"/>
        <v>0</v>
      </c>
    </row>
    <row r="363" spans="1:7" s="10" customFormat="1" ht="67.8" customHeight="1" x14ac:dyDescent="0.3">
      <c r="A363" s="2" t="s">
        <v>328</v>
      </c>
      <c r="B363" s="3" t="s">
        <v>682</v>
      </c>
      <c r="C363" s="14">
        <v>119993456.92</v>
      </c>
      <c r="D363" s="14">
        <v>397409000</v>
      </c>
      <c r="E363" s="14">
        <v>76533964.870000005</v>
      </c>
      <c r="F363" s="17">
        <f t="shared" si="24"/>
        <v>19.258236444066444</v>
      </c>
      <c r="G363" s="154">
        <f t="shared" si="25"/>
        <v>63.781781802507311</v>
      </c>
    </row>
    <row r="364" spans="1:7" s="87" customFormat="1" ht="96" customHeight="1" x14ac:dyDescent="0.3">
      <c r="A364" s="90" t="s">
        <v>904</v>
      </c>
      <c r="B364" s="91" t="s">
        <v>905</v>
      </c>
      <c r="C364" s="88">
        <f>C365</f>
        <v>120634949.61</v>
      </c>
      <c r="D364" s="93">
        <v>0</v>
      </c>
      <c r="E364" s="93">
        <v>0</v>
      </c>
      <c r="F364" s="89"/>
      <c r="G364" s="154">
        <f t="shared" si="25"/>
        <v>0</v>
      </c>
    </row>
    <row r="365" spans="1:7" s="87" customFormat="1" ht="102" customHeight="1" x14ac:dyDescent="0.3">
      <c r="A365" s="90" t="s">
        <v>906</v>
      </c>
      <c r="B365" s="91" t="s">
        <v>907</v>
      </c>
      <c r="C365" s="88">
        <v>120634949.61</v>
      </c>
      <c r="D365" s="93">
        <v>0</v>
      </c>
      <c r="E365" s="93">
        <v>0</v>
      </c>
      <c r="F365" s="89"/>
      <c r="G365" s="154">
        <f t="shared" si="25"/>
        <v>0</v>
      </c>
    </row>
    <row r="366" spans="1:7" s="10" customFormat="1" ht="31.2" x14ac:dyDescent="0.3">
      <c r="A366" s="2" t="s">
        <v>794</v>
      </c>
      <c r="B366" s="3" t="s">
        <v>796</v>
      </c>
      <c r="C366" s="14">
        <f>C367</f>
        <v>0</v>
      </c>
      <c r="D366" s="14">
        <f>D367</f>
        <v>33314000</v>
      </c>
      <c r="E366" s="14">
        <f>E367</f>
        <v>0</v>
      </c>
      <c r="F366" s="17">
        <f t="shared" si="24"/>
        <v>0</v>
      </c>
      <c r="G366" s="154"/>
    </row>
    <row r="367" spans="1:7" s="10" customFormat="1" ht="31.2" x14ac:dyDescent="0.3">
      <c r="A367" s="2" t="s">
        <v>795</v>
      </c>
      <c r="B367" s="3" t="s">
        <v>797</v>
      </c>
      <c r="C367" s="14">
        <v>0</v>
      </c>
      <c r="D367" s="14">
        <v>33314000</v>
      </c>
      <c r="E367" s="14">
        <v>0</v>
      </c>
      <c r="F367" s="17">
        <f t="shared" si="24"/>
        <v>0</v>
      </c>
      <c r="G367" s="154"/>
    </row>
    <row r="368" spans="1:7" s="10" customFormat="1" x14ac:dyDescent="0.3">
      <c r="A368" s="2" t="s">
        <v>429</v>
      </c>
      <c r="B368" s="3" t="s">
        <v>430</v>
      </c>
      <c r="C368" s="14">
        <f>C369</f>
        <v>0</v>
      </c>
      <c r="D368" s="14">
        <f>D369</f>
        <v>8353100</v>
      </c>
      <c r="E368" s="14">
        <f>E369</f>
        <v>0</v>
      </c>
      <c r="F368" s="17">
        <f t="shared" si="24"/>
        <v>0</v>
      </c>
      <c r="G368" s="154"/>
    </row>
    <row r="369" spans="1:7" s="10" customFormat="1" ht="31.2" x14ac:dyDescent="0.3">
      <c r="A369" s="2" t="s">
        <v>329</v>
      </c>
      <c r="B369" s="3" t="s">
        <v>27</v>
      </c>
      <c r="C369" s="14">
        <v>0</v>
      </c>
      <c r="D369" s="14">
        <v>8353100</v>
      </c>
      <c r="E369" s="14">
        <v>0</v>
      </c>
      <c r="F369" s="17">
        <f t="shared" si="24"/>
        <v>0</v>
      </c>
      <c r="G369" s="154"/>
    </row>
    <row r="370" spans="1:7" s="92" customFormat="1" ht="62.4" x14ac:dyDescent="0.3">
      <c r="A370" s="95" t="s">
        <v>908</v>
      </c>
      <c r="B370" s="96" t="s">
        <v>909</v>
      </c>
      <c r="C370" s="93">
        <f>C371</f>
        <v>20069700</v>
      </c>
      <c r="D370" s="98">
        <v>0</v>
      </c>
      <c r="E370" s="98">
        <v>0</v>
      </c>
      <c r="F370" s="94"/>
      <c r="G370" s="154">
        <f t="shared" si="25"/>
        <v>0</v>
      </c>
    </row>
    <row r="371" spans="1:7" s="92" customFormat="1" ht="62.4" x14ac:dyDescent="0.3">
      <c r="A371" s="95" t="s">
        <v>910</v>
      </c>
      <c r="B371" s="96" t="s">
        <v>911</v>
      </c>
      <c r="C371" s="93">
        <v>20069700</v>
      </c>
      <c r="D371" s="98">
        <v>0</v>
      </c>
      <c r="E371" s="98">
        <v>0</v>
      </c>
      <c r="F371" s="94"/>
      <c r="G371" s="154">
        <f t="shared" si="25"/>
        <v>0</v>
      </c>
    </row>
    <row r="372" spans="1:7" s="10" customFormat="1" ht="55.2" customHeight="1" x14ac:dyDescent="0.3">
      <c r="A372" s="2" t="s">
        <v>431</v>
      </c>
      <c r="B372" s="3" t="s">
        <v>432</v>
      </c>
      <c r="C372" s="14">
        <f>C373</f>
        <v>40716000</v>
      </c>
      <c r="D372" s="14">
        <f>D373</f>
        <v>79657700</v>
      </c>
      <c r="E372" s="14">
        <f>E373</f>
        <v>79657700</v>
      </c>
      <c r="F372" s="17">
        <f t="shared" si="24"/>
        <v>100</v>
      </c>
      <c r="G372" s="154">
        <f t="shared" si="25"/>
        <v>195.64225365949503</v>
      </c>
    </row>
    <row r="373" spans="1:7" s="10" customFormat="1" ht="62.4" x14ac:dyDescent="0.3">
      <c r="A373" s="2" t="s">
        <v>330</v>
      </c>
      <c r="B373" s="3" t="s">
        <v>28</v>
      </c>
      <c r="C373" s="14">
        <v>40716000</v>
      </c>
      <c r="D373" s="14">
        <v>79657700</v>
      </c>
      <c r="E373" s="14">
        <v>79657700</v>
      </c>
      <c r="F373" s="17">
        <f t="shared" si="24"/>
        <v>100</v>
      </c>
      <c r="G373" s="154">
        <f t="shared" si="25"/>
        <v>195.64225365949503</v>
      </c>
    </row>
    <row r="374" spans="1:7" s="10" customFormat="1" ht="78" x14ac:dyDescent="0.3">
      <c r="A374" s="2" t="s">
        <v>433</v>
      </c>
      <c r="B374" s="3" t="s">
        <v>434</v>
      </c>
      <c r="C374" s="14">
        <f>C375</f>
        <v>124807911.73999999</v>
      </c>
      <c r="D374" s="14">
        <f>D375</f>
        <v>315771200</v>
      </c>
      <c r="E374" s="14">
        <f>E375</f>
        <v>211849354.13999999</v>
      </c>
      <c r="F374" s="17">
        <f t="shared" si="24"/>
        <v>67.089511057373187</v>
      </c>
      <c r="G374" s="154">
        <f t="shared" si="25"/>
        <v>169.74032430037354</v>
      </c>
    </row>
    <row r="375" spans="1:7" s="10" customFormat="1" ht="81" customHeight="1" x14ac:dyDescent="0.3">
      <c r="A375" s="2" t="s">
        <v>331</v>
      </c>
      <c r="B375" s="3" t="s">
        <v>156</v>
      </c>
      <c r="C375" s="14">
        <v>124807911.73999999</v>
      </c>
      <c r="D375" s="14">
        <v>315771200</v>
      </c>
      <c r="E375" s="14">
        <v>211849354.13999999</v>
      </c>
      <c r="F375" s="17">
        <f t="shared" si="24"/>
        <v>67.089511057373187</v>
      </c>
      <c r="G375" s="154">
        <f t="shared" si="25"/>
        <v>169.74032430037354</v>
      </c>
    </row>
    <row r="376" spans="1:7" s="10" customFormat="1" ht="31.2" x14ac:dyDescent="0.3">
      <c r="A376" s="2" t="s">
        <v>798</v>
      </c>
      <c r="B376" s="3" t="s">
        <v>800</v>
      </c>
      <c r="C376" s="14">
        <f>C377</f>
        <v>0</v>
      </c>
      <c r="D376" s="14">
        <f>D377</f>
        <v>4279200</v>
      </c>
      <c r="E376" s="14">
        <f>E377</f>
        <v>0</v>
      </c>
      <c r="F376" s="17">
        <f t="shared" si="24"/>
        <v>0</v>
      </c>
      <c r="G376" s="154"/>
    </row>
    <row r="377" spans="1:7" s="10" customFormat="1" ht="31.2" x14ac:dyDescent="0.3">
      <c r="A377" s="2" t="s">
        <v>799</v>
      </c>
      <c r="B377" s="3" t="s">
        <v>801</v>
      </c>
      <c r="C377" s="14">
        <v>0</v>
      </c>
      <c r="D377" s="14">
        <v>4279200</v>
      </c>
      <c r="E377" s="14">
        <v>0</v>
      </c>
      <c r="F377" s="17">
        <f t="shared" si="24"/>
        <v>0</v>
      </c>
      <c r="G377" s="154"/>
    </row>
    <row r="378" spans="1:7" s="10" customFormat="1" ht="31.2" x14ac:dyDescent="0.3">
      <c r="A378" s="2" t="s">
        <v>435</v>
      </c>
      <c r="B378" s="3" t="s">
        <v>436</v>
      </c>
      <c r="C378" s="14">
        <f>C379</f>
        <v>309461849.12</v>
      </c>
      <c r="D378" s="14">
        <f>D379</f>
        <v>1272616800</v>
      </c>
      <c r="E378" s="14">
        <f>E379</f>
        <v>291221205.70999998</v>
      </c>
      <c r="F378" s="17">
        <f t="shared" si="24"/>
        <v>22.883652463962441</v>
      </c>
      <c r="G378" s="154">
        <f t="shared" si="25"/>
        <v>94.105689130382316</v>
      </c>
    </row>
    <row r="379" spans="1:7" s="10" customFormat="1" ht="31.2" x14ac:dyDescent="0.3">
      <c r="A379" s="2" t="s">
        <v>332</v>
      </c>
      <c r="B379" s="3" t="s">
        <v>157</v>
      </c>
      <c r="C379" s="14">
        <v>309461849.12</v>
      </c>
      <c r="D379" s="14">
        <v>1272616800</v>
      </c>
      <c r="E379" s="14">
        <v>291221205.70999998</v>
      </c>
      <c r="F379" s="17">
        <f t="shared" si="24"/>
        <v>22.883652463962441</v>
      </c>
      <c r="G379" s="154">
        <f t="shared" si="25"/>
        <v>94.105689130382316</v>
      </c>
    </row>
    <row r="380" spans="1:7" s="10" customFormat="1" ht="31.2" x14ac:dyDescent="0.3">
      <c r="A380" s="2" t="s">
        <v>333</v>
      </c>
      <c r="B380" s="3" t="s">
        <v>29</v>
      </c>
      <c r="C380" s="14">
        <v>23671044.02</v>
      </c>
      <c r="D380" s="14">
        <v>88663300</v>
      </c>
      <c r="E380" s="14">
        <v>22980946.800000001</v>
      </c>
      <c r="F380" s="17">
        <f t="shared" ref="F380:F460" si="26">E380/D380*100</f>
        <v>25.919345208220314</v>
      </c>
      <c r="G380" s="154">
        <f t="shared" si="25"/>
        <v>97.084635475237476</v>
      </c>
    </row>
    <row r="381" spans="1:7" x14ac:dyDescent="0.3">
      <c r="A381" s="19" t="s">
        <v>334</v>
      </c>
      <c r="B381" s="20" t="s">
        <v>0</v>
      </c>
      <c r="C381" s="13">
        <f>C382+C383+C384+C386+C387+C389+C391+C392+C394+C396+C397+C399+C401+C403+C405+C407+C409+C411+C413+C415</f>
        <v>243181166.10999998</v>
      </c>
      <c r="D381" s="13">
        <f>D382+D383+D384+D386+D387+D389+D391+D392+D394+D396+D397+D399+D401+D405+D407+D409+D411+D413+D415</f>
        <v>9650345000</v>
      </c>
      <c r="E381" s="13">
        <f>E382+E383+E384+E386+E387+E389+E391+E392+E394+E396+E397+E399+E401+E405+E407+E409+E411+E413+E415</f>
        <v>803211860.25</v>
      </c>
      <c r="F381" s="18">
        <f t="shared" si="26"/>
        <v>8.323141403234807</v>
      </c>
      <c r="G381" s="155">
        <f t="shared" si="25"/>
        <v>330.29361323429015</v>
      </c>
    </row>
    <row r="382" spans="1:7" ht="46.8" x14ac:dyDescent="0.3">
      <c r="A382" s="2" t="s">
        <v>335</v>
      </c>
      <c r="B382" s="3" t="s">
        <v>166</v>
      </c>
      <c r="C382" s="14">
        <v>2180592.34</v>
      </c>
      <c r="D382" s="14">
        <v>13268000</v>
      </c>
      <c r="E382" s="14">
        <v>2574052.73</v>
      </c>
      <c r="F382" s="17">
        <f t="shared" si="26"/>
        <v>19.400457717817304</v>
      </c>
      <c r="G382" s="154">
        <f t="shared" si="25"/>
        <v>118.04373897782287</v>
      </c>
    </row>
    <row r="383" spans="1:7" ht="48.6" customHeight="1" x14ac:dyDescent="0.3">
      <c r="A383" s="2" t="s">
        <v>336</v>
      </c>
      <c r="B383" s="21" t="s">
        <v>802</v>
      </c>
      <c r="C383" s="14">
        <v>721914.12</v>
      </c>
      <c r="D383" s="14">
        <v>6611800</v>
      </c>
      <c r="E383" s="14">
        <v>1202280.18</v>
      </c>
      <c r="F383" s="17">
        <f t="shared" si="26"/>
        <v>18.183855833509785</v>
      </c>
      <c r="G383" s="154">
        <f t="shared" si="25"/>
        <v>166.54061012132578</v>
      </c>
    </row>
    <row r="384" spans="1:7" ht="31.2" x14ac:dyDescent="0.3">
      <c r="A384" s="2" t="s">
        <v>437</v>
      </c>
      <c r="B384" s="3" t="s">
        <v>438</v>
      </c>
      <c r="C384" s="14">
        <f>C385</f>
        <v>49184173.049999997</v>
      </c>
      <c r="D384" s="14">
        <f>D385</f>
        <v>111051900</v>
      </c>
      <c r="E384" s="14">
        <f>E385</f>
        <v>59946043.759999998</v>
      </c>
      <c r="F384" s="17">
        <f t="shared" si="26"/>
        <v>53.980205435476556</v>
      </c>
      <c r="G384" s="154">
        <f t="shared" si="25"/>
        <v>121.88075968881213</v>
      </c>
    </row>
    <row r="385" spans="1:7" ht="46.8" x14ac:dyDescent="0.3">
      <c r="A385" s="2" t="s">
        <v>337</v>
      </c>
      <c r="B385" s="3" t="s">
        <v>30</v>
      </c>
      <c r="C385" s="14">
        <v>49184173.049999997</v>
      </c>
      <c r="D385" s="14">
        <v>111051900</v>
      </c>
      <c r="E385" s="14">
        <v>59946043.759999998</v>
      </c>
      <c r="F385" s="17">
        <f t="shared" si="26"/>
        <v>53.980205435476556</v>
      </c>
      <c r="G385" s="154">
        <f t="shared" si="25"/>
        <v>121.88075968881213</v>
      </c>
    </row>
    <row r="386" spans="1:7" ht="46.8" x14ac:dyDescent="0.3">
      <c r="A386" s="2" t="s">
        <v>338</v>
      </c>
      <c r="B386" s="3" t="s">
        <v>601</v>
      </c>
      <c r="C386" s="14">
        <v>0</v>
      </c>
      <c r="D386" s="14">
        <v>255637900</v>
      </c>
      <c r="E386" s="14">
        <v>255637900</v>
      </c>
      <c r="F386" s="17">
        <f t="shared" si="26"/>
        <v>100</v>
      </c>
      <c r="G386" s="154"/>
    </row>
    <row r="387" spans="1:7" ht="35.25" customHeight="1" x14ac:dyDescent="0.3">
      <c r="A387" s="2" t="s">
        <v>439</v>
      </c>
      <c r="B387" s="3" t="s">
        <v>440</v>
      </c>
      <c r="C387" s="14">
        <f>C388</f>
        <v>0</v>
      </c>
      <c r="D387" s="14">
        <f>D388</f>
        <v>173186500</v>
      </c>
      <c r="E387" s="14">
        <f>E388</f>
        <v>173012000</v>
      </c>
      <c r="F387" s="17">
        <f t="shared" si="26"/>
        <v>99.899241569059953</v>
      </c>
      <c r="G387" s="154"/>
    </row>
    <row r="388" spans="1:7" ht="46.8" x14ac:dyDescent="0.3">
      <c r="A388" s="2" t="s">
        <v>339</v>
      </c>
      <c r="B388" s="3" t="s">
        <v>31</v>
      </c>
      <c r="C388" s="14">
        <v>0</v>
      </c>
      <c r="D388" s="14">
        <v>173186500</v>
      </c>
      <c r="E388" s="14">
        <v>173012000</v>
      </c>
      <c r="F388" s="17">
        <f t="shared" si="26"/>
        <v>99.899241569059953</v>
      </c>
      <c r="G388" s="154"/>
    </row>
    <row r="389" spans="1:7" ht="156" x14ac:dyDescent="0.3">
      <c r="A389" s="2" t="s">
        <v>441</v>
      </c>
      <c r="B389" s="3" t="s">
        <v>602</v>
      </c>
      <c r="C389" s="14">
        <f>C390</f>
        <v>618066.66</v>
      </c>
      <c r="D389" s="14">
        <f>D390</f>
        <v>3814400</v>
      </c>
      <c r="E389" s="14">
        <f>E390</f>
        <v>629600</v>
      </c>
      <c r="F389" s="17">
        <f t="shared" si="26"/>
        <v>16.505872483221477</v>
      </c>
      <c r="G389" s="154">
        <f t="shared" ref="G389:G452" si="27">E389/C389*100</f>
        <v>101.86603496781399</v>
      </c>
    </row>
    <row r="390" spans="1:7" ht="156" x14ac:dyDescent="0.3">
      <c r="A390" s="2" t="s">
        <v>340</v>
      </c>
      <c r="B390" s="3" t="s">
        <v>603</v>
      </c>
      <c r="C390" s="14">
        <v>618066.66</v>
      </c>
      <c r="D390" s="14">
        <v>3814400</v>
      </c>
      <c r="E390" s="14">
        <v>629600</v>
      </c>
      <c r="F390" s="17">
        <f t="shared" si="26"/>
        <v>16.505872483221477</v>
      </c>
      <c r="G390" s="154">
        <f t="shared" si="27"/>
        <v>101.86603496781399</v>
      </c>
    </row>
    <row r="391" spans="1:7" ht="46.8" x14ac:dyDescent="0.3">
      <c r="A391" s="2" t="s">
        <v>604</v>
      </c>
      <c r="B391" s="3" t="s">
        <v>158</v>
      </c>
      <c r="C391" s="14">
        <v>13500</v>
      </c>
      <c r="D391" s="14">
        <v>11000</v>
      </c>
      <c r="E391" s="14">
        <v>14500</v>
      </c>
      <c r="F391" s="17">
        <f t="shared" si="26"/>
        <v>131.81818181818181</v>
      </c>
      <c r="G391" s="154">
        <f t="shared" si="27"/>
        <v>107.40740740740742</v>
      </c>
    </row>
    <row r="392" spans="1:7" ht="31.2" x14ac:dyDescent="0.3">
      <c r="A392" s="2" t="s">
        <v>805</v>
      </c>
      <c r="B392" s="3" t="s">
        <v>803</v>
      </c>
      <c r="C392" s="14">
        <f>C393</f>
        <v>0</v>
      </c>
      <c r="D392" s="14">
        <f>D393</f>
        <v>19440100</v>
      </c>
      <c r="E392" s="14">
        <f>E393</f>
        <v>19440100</v>
      </c>
      <c r="F392" s="17">
        <f t="shared" si="26"/>
        <v>100</v>
      </c>
      <c r="G392" s="154"/>
    </row>
    <row r="393" spans="1:7" ht="46.8" x14ac:dyDescent="0.3">
      <c r="A393" s="2" t="s">
        <v>805</v>
      </c>
      <c r="B393" s="3" t="s">
        <v>804</v>
      </c>
      <c r="C393" s="14">
        <v>0</v>
      </c>
      <c r="D393" s="14">
        <v>19440100</v>
      </c>
      <c r="E393" s="14">
        <v>19440100</v>
      </c>
      <c r="F393" s="17">
        <f t="shared" si="26"/>
        <v>100</v>
      </c>
      <c r="G393" s="154"/>
    </row>
    <row r="394" spans="1:7" ht="46.8" x14ac:dyDescent="0.3">
      <c r="A394" s="2" t="s">
        <v>624</v>
      </c>
      <c r="B394" s="3" t="s">
        <v>806</v>
      </c>
      <c r="C394" s="14">
        <f>C395</f>
        <v>137703419.94</v>
      </c>
      <c r="D394" s="14">
        <f>D395</f>
        <v>576916200</v>
      </c>
      <c r="E394" s="14">
        <f>E395</f>
        <v>117255820.59</v>
      </c>
      <c r="F394" s="17">
        <f t="shared" si="26"/>
        <v>20.324584504647298</v>
      </c>
      <c r="G394" s="154">
        <f t="shared" si="27"/>
        <v>85.150986548548019</v>
      </c>
    </row>
    <row r="395" spans="1:7" ht="62.4" x14ac:dyDescent="0.3">
      <c r="A395" s="2" t="s">
        <v>625</v>
      </c>
      <c r="B395" s="3" t="s">
        <v>807</v>
      </c>
      <c r="C395" s="14">
        <v>137703419.94</v>
      </c>
      <c r="D395" s="14">
        <v>576916200</v>
      </c>
      <c r="E395" s="14">
        <v>117255820.59</v>
      </c>
      <c r="F395" s="17">
        <f t="shared" si="26"/>
        <v>20.324584504647298</v>
      </c>
      <c r="G395" s="154">
        <f t="shared" si="27"/>
        <v>85.150986548548019</v>
      </c>
    </row>
    <row r="396" spans="1:7" ht="46.8" x14ac:dyDescent="0.3">
      <c r="A396" s="2" t="s">
        <v>811</v>
      </c>
      <c r="B396" s="3" t="s">
        <v>808</v>
      </c>
      <c r="C396" s="14">
        <v>0</v>
      </c>
      <c r="D396" s="14">
        <v>7750900</v>
      </c>
      <c r="E396" s="14">
        <v>0</v>
      </c>
      <c r="F396" s="17">
        <f t="shared" si="26"/>
        <v>0</v>
      </c>
      <c r="G396" s="154"/>
    </row>
    <row r="397" spans="1:7" ht="46.8" x14ac:dyDescent="0.3">
      <c r="A397" s="2" t="s">
        <v>813</v>
      </c>
      <c r="B397" s="3" t="s">
        <v>809</v>
      </c>
      <c r="C397" s="14">
        <f>C398</f>
        <v>0</v>
      </c>
      <c r="D397" s="14">
        <f>D398</f>
        <v>298961800</v>
      </c>
      <c r="E397" s="14">
        <f>E398</f>
        <v>0</v>
      </c>
      <c r="F397" s="17">
        <f t="shared" si="26"/>
        <v>0</v>
      </c>
      <c r="G397" s="154"/>
    </row>
    <row r="398" spans="1:7" ht="46.8" x14ac:dyDescent="0.3">
      <c r="A398" s="2" t="s">
        <v>812</v>
      </c>
      <c r="B398" s="3" t="s">
        <v>810</v>
      </c>
      <c r="C398" s="14">
        <v>0</v>
      </c>
      <c r="D398" s="14">
        <v>298961800</v>
      </c>
      <c r="E398" s="14">
        <v>0</v>
      </c>
      <c r="F398" s="17">
        <f t="shared" si="26"/>
        <v>0</v>
      </c>
      <c r="G398" s="154"/>
    </row>
    <row r="399" spans="1:7" ht="109.2" x14ac:dyDescent="0.3">
      <c r="A399" s="2" t="s">
        <v>814</v>
      </c>
      <c r="B399" s="3" t="s">
        <v>816</v>
      </c>
      <c r="C399" s="14">
        <f>C400</f>
        <v>0</v>
      </c>
      <c r="D399" s="14">
        <f>D400</f>
        <v>61792900</v>
      </c>
      <c r="E399" s="14">
        <f>E400</f>
        <v>14627970</v>
      </c>
      <c r="F399" s="17">
        <f t="shared" si="26"/>
        <v>23.672574033586383</v>
      </c>
      <c r="G399" s="154"/>
    </row>
    <row r="400" spans="1:7" ht="109.2" x14ac:dyDescent="0.3">
      <c r="A400" s="2" t="s">
        <v>815</v>
      </c>
      <c r="B400" s="3" t="s">
        <v>817</v>
      </c>
      <c r="C400" s="14">
        <v>0</v>
      </c>
      <c r="D400" s="14">
        <v>61792900</v>
      </c>
      <c r="E400" s="14">
        <v>14627970</v>
      </c>
      <c r="F400" s="17">
        <f t="shared" si="26"/>
        <v>23.672574033586383</v>
      </c>
      <c r="G400" s="154"/>
    </row>
    <row r="401" spans="1:7" ht="31.2" x14ac:dyDescent="0.3">
      <c r="A401" s="2" t="s">
        <v>818</v>
      </c>
      <c r="B401" s="3" t="s">
        <v>820</v>
      </c>
      <c r="C401" s="14">
        <f>C402</f>
        <v>0</v>
      </c>
      <c r="D401" s="14">
        <f>D402</f>
        <v>506290400</v>
      </c>
      <c r="E401" s="14">
        <f>E402</f>
        <v>63694024.880000003</v>
      </c>
      <c r="F401" s="17">
        <f t="shared" si="26"/>
        <v>12.580531821263055</v>
      </c>
      <c r="G401" s="154"/>
    </row>
    <row r="402" spans="1:7" ht="31.2" x14ac:dyDescent="0.3">
      <c r="A402" s="2" t="s">
        <v>819</v>
      </c>
      <c r="B402" s="3" t="s">
        <v>821</v>
      </c>
      <c r="C402" s="14">
        <v>0</v>
      </c>
      <c r="D402" s="14">
        <v>506290400</v>
      </c>
      <c r="E402" s="14">
        <v>63694024.880000003</v>
      </c>
      <c r="F402" s="17">
        <f t="shared" si="26"/>
        <v>12.580531821263055</v>
      </c>
      <c r="G402" s="154"/>
    </row>
    <row r="403" spans="1:7" s="97" customFormat="1" ht="46.8" x14ac:dyDescent="0.3">
      <c r="A403" s="100" t="s">
        <v>912</v>
      </c>
      <c r="B403" s="101" t="s">
        <v>913</v>
      </c>
      <c r="C403" s="98">
        <f>C404</f>
        <v>30000000</v>
      </c>
      <c r="D403" s="103">
        <v>0</v>
      </c>
      <c r="E403" s="103">
        <v>0</v>
      </c>
      <c r="F403" s="99"/>
      <c r="G403" s="154">
        <f t="shared" si="27"/>
        <v>0</v>
      </c>
    </row>
    <row r="404" spans="1:7" s="97" customFormat="1" ht="52.8" customHeight="1" x14ac:dyDescent="0.3">
      <c r="A404" s="100" t="s">
        <v>914</v>
      </c>
      <c r="B404" s="101" t="s">
        <v>915</v>
      </c>
      <c r="C404" s="98">
        <v>30000000</v>
      </c>
      <c r="D404" s="103">
        <v>0</v>
      </c>
      <c r="E404" s="103">
        <v>0</v>
      </c>
      <c r="F404" s="99"/>
      <c r="G404" s="154">
        <f t="shared" si="27"/>
        <v>0</v>
      </c>
    </row>
    <row r="405" spans="1:7" ht="46.8" x14ac:dyDescent="0.3">
      <c r="A405" s="2" t="s">
        <v>442</v>
      </c>
      <c r="B405" s="3" t="s">
        <v>443</v>
      </c>
      <c r="C405" s="14">
        <f>C406</f>
        <v>0</v>
      </c>
      <c r="D405" s="14">
        <f>D406</f>
        <v>7082949200</v>
      </c>
      <c r="E405" s="14">
        <f>E406</f>
        <v>0</v>
      </c>
      <c r="F405" s="17">
        <f t="shared" si="26"/>
        <v>0</v>
      </c>
      <c r="G405" s="154"/>
    </row>
    <row r="406" spans="1:7" ht="46.8" x14ac:dyDescent="0.3">
      <c r="A406" s="2" t="s">
        <v>341</v>
      </c>
      <c r="B406" s="3" t="s">
        <v>159</v>
      </c>
      <c r="C406" s="14">
        <v>0</v>
      </c>
      <c r="D406" s="14">
        <v>7082949200</v>
      </c>
      <c r="E406" s="14">
        <v>0</v>
      </c>
      <c r="F406" s="17">
        <f t="shared" si="26"/>
        <v>0</v>
      </c>
      <c r="G406" s="154"/>
    </row>
    <row r="407" spans="1:7" ht="31.2" x14ac:dyDescent="0.3">
      <c r="A407" s="2" t="s">
        <v>476</v>
      </c>
      <c r="B407" s="3" t="s">
        <v>478</v>
      </c>
      <c r="C407" s="14">
        <f>C408</f>
        <v>300000</v>
      </c>
      <c r="D407" s="14">
        <f>D408</f>
        <v>6000000</v>
      </c>
      <c r="E407" s="14">
        <f>E408</f>
        <v>0</v>
      </c>
      <c r="F407" s="17">
        <f t="shared" si="26"/>
        <v>0</v>
      </c>
      <c r="G407" s="154">
        <f t="shared" si="27"/>
        <v>0</v>
      </c>
    </row>
    <row r="408" spans="1:7" ht="31.2" x14ac:dyDescent="0.3">
      <c r="A408" s="2" t="s">
        <v>477</v>
      </c>
      <c r="B408" s="3" t="s">
        <v>479</v>
      </c>
      <c r="C408" s="14">
        <v>300000</v>
      </c>
      <c r="D408" s="14">
        <v>6000000</v>
      </c>
      <c r="E408" s="14">
        <v>0</v>
      </c>
      <c r="F408" s="17">
        <f t="shared" si="26"/>
        <v>0</v>
      </c>
      <c r="G408" s="154">
        <f t="shared" si="27"/>
        <v>0</v>
      </c>
    </row>
    <row r="409" spans="1:7" ht="37.200000000000003" customHeight="1" x14ac:dyDescent="0.3">
      <c r="A409" s="2" t="s">
        <v>685</v>
      </c>
      <c r="B409" s="3" t="s">
        <v>683</v>
      </c>
      <c r="C409" s="14">
        <f>C410</f>
        <v>30000</v>
      </c>
      <c r="D409" s="14">
        <f>D410</f>
        <v>30000000</v>
      </c>
      <c r="E409" s="14">
        <f>E410</f>
        <v>0</v>
      </c>
      <c r="F409" s="17">
        <f t="shared" si="26"/>
        <v>0</v>
      </c>
      <c r="G409" s="154">
        <f t="shared" si="27"/>
        <v>0</v>
      </c>
    </row>
    <row r="410" spans="1:7" ht="37.200000000000003" customHeight="1" x14ac:dyDescent="0.3">
      <c r="A410" s="2" t="s">
        <v>686</v>
      </c>
      <c r="B410" s="3" t="s">
        <v>684</v>
      </c>
      <c r="C410" s="14">
        <v>30000</v>
      </c>
      <c r="D410" s="14">
        <v>30000000</v>
      </c>
      <c r="E410" s="14">
        <v>0</v>
      </c>
      <c r="F410" s="17">
        <f t="shared" si="26"/>
        <v>0</v>
      </c>
      <c r="G410" s="154">
        <f t="shared" si="27"/>
        <v>0</v>
      </c>
    </row>
    <row r="411" spans="1:7" ht="50.25" customHeight="1" x14ac:dyDescent="0.3">
      <c r="A411" s="2" t="s">
        <v>444</v>
      </c>
      <c r="B411" s="3" t="s">
        <v>445</v>
      </c>
      <c r="C411" s="14">
        <f>C412</f>
        <v>373700</v>
      </c>
      <c r="D411" s="14">
        <f>D412</f>
        <v>120400</v>
      </c>
      <c r="E411" s="14">
        <f>E412</f>
        <v>120400</v>
      </c>
      <c r="F411" s="17">
        <f t="shared" si="26"/>
        <v>100</v>
      </c>
      <c r="G411" s="154">
        <f t="shared" si="27"/>
        <v>32.218356970832218</v>
      </c>
    </row>
    <row r="412" spans="1:7" ht="62.4" x14ac:dyDescent="0.3">
      <c r="A412" s="2" t="s">
        <v>342</v>
      </c>
      <c r="B412" s="3" t="s">
        <v>32</v>
      </c>
      <c r="C412" s="14">
        <v>373700</v>
      </c>
      <c r="D412" s="14">
        <v>120400</v>
      </c>
      <c r="E412" s="14">
        <v>120400</v>
      </c>
      <c r="F412" s="17">
        <f t="shared" si="26"/>
        <v>100</v>
      </c>
      <c r="G412" s="154">
        <f t="shared" si="27"/>
        <v>32.218356970832218</v>
      </c>
    </row>
    <row r="413" spans="1:7" ht="46.8" x14ac:dyDescent="0.3">
      <c r="A413" s="2" t="s">
        <v>824</v>
      </c>
      <c r="B413" s="3" t="s">
        <v>822</v>
      </c>
      <c r="C413" s="14">
        <f>C414</f>
        <v>0</v>
      </c>
      <c r="D413" s="14">
        <f>D414</f>
        <v>404123700</v>
      </c>
      <c r="E413" s="14">
        <f>E414</f>
        <v>2639268.11</v>
      </c>
      <c r="F413" s="17">
        <f t="shared" si="26"/>
        <v>0.65308421901511837</v>
      </c>
      <c r="G413" s="154"/>
    </row>
    <row r="414" spans="1:7" ht="62.4" x14ac:dyDescent="0.3">
      <c r="A414" s="2" t="s">
        <v>825</v>
      </c>
      <c r="B414" s="3" t="s">
        <v>823</v>
      </c>
      <c r="C414" s="14">
        <v>0</v>
      </c>
      <c r="D414" s="14">
        <v>404123700</v>
      </c>
      <c r="E414" s="14">
        <v>2639268.11</v>
      </c>
      <c r="F414" s="17">
        <f t="shared" si="26"/>
        <v>0.65308421901511837</v>
      </c>
      <c r="G414" s="154"/>
    </row>
    <row r="415" spans="1:7" ht="31.2" x14ac:dyDescent="0.3">
      <c r="A415" s="2" t="s">
        <v>605</v>
      </c>
      <c r="B415" s="3" t="s">
        <v>607</v>
      </c>
      <c r="C415" s="14">
        <f>C416</f>
        <v>22055800</v>
      </c>
      <c r="D415" s="14">
        <f>D416</f>
        <v>92417900</v>
      </c>
      <c r="E415" s="14">
        <f>E416</f>
        <v>92417900</v>
      </c>
      <c r="F415" s="17">
        <f t="shared" si="26"/>
        <v>100</v>
      </c>
      <c r="G415" s="154">
        <f t="shared" si="27"/>
        <v>419.0185801467187</v>
      </c>
    </row>
    <row r="416" spans="1:7" ht="37.799999999999997" customHeight="1" x14ac:dyDescent="0.3">
      <c r="A416" s="2" t="s">
        <v>606</v>
      </c>
      <c r="B416" s="3" t="s">
        <v>608</v>
      </c>
      <c r="C416" s="14">
        <v>22055800</v>
      </c>
      <c r="D416" s="14">
        <v>92417900</v>
      </c>
      <c r="E416" s="14">
        <v>92417900</v>
      </c>
      <c r="F416" s="17">
        <f t="shared" si="26"/>
        <v>100</v>
      </c>
      <c r="G416" s="154">
        <f t="shared" si="27"/>
        <v>419.0185801467187</v>
      </c>
    </row>
    <row r="417" spans="1:7" ht="18" customHeight="1" x14ac:dyDescent="0.3">
      <c r="A417" s="19" t="s">
        <v>343</v>
      </c>
      <c r="B417" s="20" t="s">
        <v>33</v>
      </c>
      <c r="C417" s="13">
        <f>C419</f>
        <v>0</v>
      </c>
      <c r="D417" s="13">
        <f>D419</f>
        <v>431050741.18000001</v>
      </c>
      <c r="E417" s="13">
        <f>E418</f>
        <v>0</v>
      </c>
      <c r="F417" s="18">
        <f t="shared" si="26"/>
        <v>0</v>
      </c>
      <c r="G417" s="154"/>
    </row>
    <row r="418" spans="1:7" ht="31.2" x14ac:dyDescent="0.3">
      <c r="A418" s="2" t="s">
        <v>455</v>
      </c>
      <c r="B418" s="15" t="s">
        <v>446</v>
      </c>
      <c r="C418" s="14">
        <f>C419</f>
        <v>0</v>
      </c>
      <c r="D418" s="14">
        <f>D419</f>
        <v>431050741.18000001</v>
      </c>
      <c r="E418" s="14">
        <f>E419</f>
        <v>0</v>
      </c>
      <c r="F418" s="17">
        <f t="shared" si="26"/>
        <v>0</v>
      </c>
      <c r="G418" s="154"/>
    </row>
    <row r="419" spans="1:7" ht="93.6" x14ac:dyDescent="0.3">
      <c r="A419" s="2" t="s">
        <v>344</v>
      </c>
      <c r="B419" s="3" t="s">
        <v>34</v>
      </c>
      <c r="C419" s="14">
        <v>0</v>
      </c>
      <c r="D419" s="14">
        <v>431050741.18000001</v>
      </c>
      <c r="E419" s="14">
        <v>0</v>
      </c>
      <c r="F419" s="17">
        <f t="shared" si="26"/>
        <v>0</v>
      </c>
      <c r="G419" s="154"/>
    </row>
    <row r="420" spans="1:7" x14ac:dyDescent="0.3">
      <c r="A420" s="19" t="s">
        <v>829</v>
      </c>
      <c r="B420" s="20" t="s">
        <v>828</v>
      </c>
      <c r="C420" s="13">
        <f>C421</f>
        <v>0</v>
      </c>
      <c r="D420" s="13">
        <f>D421</f>
        <v>14880288</v>
      </c>
      <c r="E420" s="13">
        <f>E421</f>
        <v>0</v>
      </c>
      <c r="F420" s="18">
        <f t="shared" si="26"/>
        <v>0</v>
      </c>
      <c r="G420" s="154"/>
    </row>
    <row r="421" spans="1:7" ht="31.2" x14ac:dyDescent="0.3">
      <c r="A421" s="2" t="s">
        <v>830</v>
      </c>
      <c r="B421" s="3" t="s">
        <v>826</v>
      </c>
      <c r="C421" s="14">
        <f>C422</f>
        <v>0</v>
      </c>
      <c r="D421" s="14">
        <f>D422</f>
        <v>14880288</v>
      </c>
      <c r="E421" s="14">
        <f>E422</f>
        <v>0</v>
      </c>
      <c r="F421" s="17">
        <f t="shared" si="26"/>
        <v>0</v>
      </c>
      <c r="G421" s="154"/>
    </row>
    <row r="422" spans="1:7" ht="31.2" x14ac:dyDescent="0.3">
      <c r="A422" s="2" t="s">
        <v>831</v>
      </c>
      <c r="B422" s="3" t="s">
        <v>827</v>
      </c>
      <c r="C422" s="14">
        <v>0</v>
      </c>
      <c r="D422" s="14">
        <v>14880288</v>
      </c>
      <c r="E422" s="14">
        <v>0</v>
      </c>
      <c r="F422" s="17">
        <f t="shared" si="26"/>
        <v>0</v>
      </c>
      <c r="G422" s="154"/>
    </row>
    <row r="423" spans="1:7" ht="78" x14ac:dyDescent="0.3">
      <c r="A423" s="19" t="s">
        <v>451</v>
      </c>
      <c r="B423" s="16" t="s">
        <v>147</v>
      </c>
      <c r="C423" s="13">
        <f>C424</f>
        <v>159854340.36000001</v>
      </c>
      <c r="D423" s="13">
        <f>D424</f>
        <v>36766.11</v>
      </c>
      <c r="E423" s="13">
        <f>E424</f>
        <v>136784620.44999999</v>
      </c>
      <c r="F423" s="18">
        <f t="shared" si="26"/>
        <v>372039.95867389831</v>
      </c>
      <c r="G423" s="155">
        <f t="shared" si="27"/>
        <v>85.568286817833126</v>
      </c>
    </row>
    <row r="424" spans="1:7" ht="66.75" customHeight="1" x14ac:dyDescent="0.3">
      <c r="A424" s="2" t="s">
        <v>452</v>
      </c>
      <c r="B424" s="15" t="s">
        <v>453</v>
      </c>
      <c r="C424" s="14">
        <f>C425</f>
        <v>159854340.36000001</v>
      </c>
      <c r="D424" s="14">
        <f>D425</f>
        <v>36766.11</v>
      </c>
      <c r="E424" s="14">
        <f>E425</f>
        <v>136784620.44999999</v>
      </c>
      <c r="F424" s="17">
        <f t="shared" si="26"/>
        <v>372039.95867389831</v>
      </c>
      <c r="G424" s="154">
        <f t="shared" si="27"/>
        <v>85.568286817833126</v>
      </c>
    </row>
    <row r="425" spans="1:7" ht="62.4" x14ac:dyDescent="0.3">
      <c r="A425" s="2" t="s">
        <v>456</v>
      </c>
      <c r="B425" s="15" t="s">
        <v>457</v>
      </c>
      <c r="C425" s="14">
        <f>C426+C430+C431+C432+C433+C434+C435+C436</f>
        <v>159854340.36000001</v>
      </c>
      <c r="D425" s="14">
        <f>D426+D431+D432+D433+D435+D436</f>
        <v>36766.11</v>
      </c>
      <c r="E425" s="14">
        <f>E426+E431+E432+E433+E435+E436</f>
        <v>136784620.44999999</v>
      </c>
      <c r="F425" s="17">
        <f t="shared" si="26"/>
        <v>372039.95867389831</v>
      </c>
      <c r="G425" s="154">
        <f t="shared" si="27"/>
        <v>85.568286817833126</v>
      </c>
    </row>
    <row r="426" spans="1:7" ht="31.2" x14ac:dyDescent="0.3">
      <c r="A426" s="2" t="s">
        <v>458</v>
      </c>
      <c r="B426" s="15" t="s">
        <v>447</v>
      </c>
      <c r="C426" s="103">
        <f t="shared" ref="C426:D426" si="28">C427+C428+C429</f>
        <v>158246400.94999999</v>
      </c>
      <c r="D426" s="103">
        <f t="shared" si="28"/>
        <v>0</v>
      </c>
      <c r="E426" s="14">
        <f>E427+E428+E429</f>
        <v>106573091.95</v>
      </c>
      <c r="F426" s="17"/>
      <c r="G426" s="154">
        <f t="shared" si="27"/>
        <v>67.346297489364801</v>
      </c>
    </row>
    <row r="427" spans="1:7" ht="31.2" x14ac:dyDescent="0.3">
      <c r="A427" s="2" t="s">
        <v>459</v>
      </c>
      <c r="B427" s="15" t="s">
        <v>448</v>
      </c>
      <c r="C427" s="14">
        <v>35618232.210000001</v>
      </c>
      <c r="D427" s="14">
        <v>0</v>
      </c>
      <c r="E427" s="14">
        <v>46865731.810000002</v>
      </c>
      <c r="F427" s="17"/>
      <c r="G427" s="154">
        <f t="shared" si="27"/>
        <v>131.57792765706716</v>
      </c>
    </row>
    <row r="428" spans="1:7" ht="31.2" x14ac:dyDescent="0.3">
      <c r="A428" s="2" t="s">
        <v>460</v>
      </c>
      <c r="B428" s="15" t="s">
        <v>449</v>
      </c>
      <c r="C428" s="14">
        <v>12745407.949999999</v>
      </c>
      <c r="D428" s="14">
        <v>0</v>
      </c>
      <c r="E428" s="14">
        <v>59680300.640000001</v>
      </c>
      <c r="F428" s="17"/>
      <c r="G428" s="154">
        <f t="shared" si="27"/>
        <v>468.24943441688742</v>
      </c>
    </row>
    <row r="429" spans="1:7" ht="31.2" x14ac:dyDescent="0.3">
      <c r="A429" s="2" t="s">
        <v>461</v>
      </c>
      <c r="B429" s="15" t="s">
        <v>450</v>
      </c>
      <c r="C429" s="14">
        <v>109882760.79000001</v>
      </c>
      <c r="D429" s="14">
        <v>0</v>
      </c>
      <c r="E429" s="14">
        <v>27059.5</v>
      </c>
      <c r="F429" s="17"/>
      <c r="G429" s="154">
        <f t="shared" si="27"/>
        <v>2.462579189443025E-2</v>
      </c>
    </row>
    <row r="430" spans="1:7" s="102" customFormat="1" ht="49.2" customHeight="1" x14ac:dyDescent="0.3">
      <c r="A430" s="105" t="s">
        <v>916</v>
      </c>
      <c r="B430" s="108" t="s">
        <v>917</v>
      </c>
      <c r="C430" s="103">
        <v>94785.37</v>
      </c>
      <c r="D430" s="103">
        <v>0</v>
      </c>
      <c r="E430" s="103">
        <v>0</v>
      </c>
      <c r="F430" s="104"/>
      <c r="G430" s="154">
        <f t="shared" si="27"/>
        <v>0</v>
      </c>
    </row>
    <row r="431" spans="1:7" ht="67.8" customHeight="1" x14ac:dyDescent="0.3">
      <c r="A431" s="2" t="s">
        <v>689</v>
      </c>
      <c r="B431" s="15" t="s">
        <v>687</v>
      </c>
      <c r="C431" s="14">
        <v>47066.18</v>
      </c>
      <c r="D431" s="14">
        <v>0</v>
      </c>
      <c r="E431" s="14">
        <v>93075.9</v>
      </c>
      <c r="F431" s="17"/>
      <c r="G431" s="154">
        <f t="shared" si="27"/>
        <v>197.75537339125461</v>
      </c>
    </row>
    <row r="432" spans="1:7" ht="46.8" x14ac:dyDescent="0.3">
      <c r="A432" s="2" t="s">
        <v>832</v>
      </c>
      <c r="B432" s="15" t="s">
        <v>833</v>
      </c>
      <c r="C432" s="14">
        <v>0</v>
      </c>
      <c r="D432" s="14">
        <v>36766.11</v>
      </c>
      <c r="E432" s="14">
        <v>142074</v>
      </c>
      <c r="F432" s="17">
        <f t="shared" si="26"/>
        <v>386.42652159828714</v>
      </c>
      <c r="G432" s="154"/>
    </row>
    <row r="433" spans="1:7" ht="62.4" x14ac:dyDescent="0.3">
      <c r="A433" s="2" t="s">
        <v>834</v>
      </c>
      <c r="B433" s="15" t="s">
        <v>835</v>
      </c>
      <c r="C433" s="14">
        <v>0</v>
      </c>
      <c r="D433" s="14">
        <v>0</v>
      </c>
      <c r="E433" s="14">
        <v>50</v>
      </c>
      <c r="F433" s="17"/>
      <c r="G433" s="154"/>
    </row>
    <row r="434" spans="1:7" s="106" customFormat="1" ht="70.8" customHeight="1" x14ac:dyDescent="0.3">
      <c r="A434" s="110" t="s">
        <v>918</v>
      </c>
      <c r="B434" s="113" t="s">
        <v>919</v>
      </c>
      <c r="C434" s="107">
        <v>1512.36</v>
      </c>
      <c r="D434" s="107">
        <v>0</v>
      </c>
      <c r="E434" s="107">
        <v>0</v>
      </c>
      <c r="F434" s="109"/>
      <c r="G434" s="154">
        <f t="shared" si="27"/>
        <v>0</v>
      </c>
    </row>
    <row r="435" spans="1:7" ht="163.80000000000001" customHeight="1" x14ac:dyDescent="0.3">
      <c r="A435" s="2" t="s">
        <v>836</v>
      </c>
      <c r="B435" s="15" t="s">
        <v>837</v>
      </c>
      <c r="C435" s="14">
        <v>0</v>
      </c>
      <c r="D435" s="14">
        <v>0</v>
      </c>
      <c r="E435" s="14">
        <v>2405129.77</v>
      </c>
      <c r="F435" s="17"/>
      <c r="G435" s="154"/>
    </row>
    <row r="436" spans="1:7" ht="52.8" customHeight="1" x14ac:dyDescent="0.3">
      <c r="A436" s="2" t="s">
        <v>462</v>
      </c>
      <c r="B436" s="15" t="s">
        <v>688</v>
      </c>
      <c r="C436" s="14">
        <v>1464575.5</v>
      </c>
      <c r="D436" s="14">
        <v>0</v>
      </c>
      <c r="E436" s="14">
        <v>27571198.829999998</v>
      </c>
      <c r="F436" s="17"/>
      <c r="G436" s="154">
        <f t="shared" si="27"/>
        <v>1882.538580633091</v>
      </c>
    </row>
    <row r="437" spans="1:7" ht="46.8" x14ac:dyDescent="0.3">
      <c r="A437" s="19" t="s">
        <v>345</v>
      </c>
      <c r="B437" s="20" t="s">
        <v>148</v>
      </c>
      <c r="C437" s="13">
        <f>C438</f>
        <v>-21440556.410000004</v>
      </c>
      <c r="D437" s="13">
        <f>D438</f>
        <v>-74086590.620000005</v>
      </c>
      <c r="E437" s="13">
        <f>E438</f>
        <v>-107154253.30999996</v>
      </c>
      <c r="F437" s="18">
        <f t="shared" si="26"/>
        <v>144.63380270744054</v>
      </c>
      <c r="G437" s="155">
        <f t="shared" si="27"/>
        <v>499.77365913891384</v>
      </c>
    </row>
    <row r="438" spans="1:7" ht="34.799999999999997" customHeight="1" x14ac:dyDescent="0.3">
      <c r="A438" s="2" t="s">
        <v>463</v>
      </c>
      <c r="B438" s="3" t="s">
        <v>464</v>
      </c>
      <c r="C438" s="14">
        <f>SUM(C439:C476)</f>
        <v>-21440556.410000004</v>
      </c>
      <c r="D438" s="14">
        <f>SUM(D446:D476)</f>
        <v>-74086590.620000005</v>
      </c>
      <c r="E438" s="14">
        <f>SUM(E446:E476)</f>
        <v>-107154253.30999996</v>
      </c>
      <c r="F438" s="17">
        <f t="shared" si="26"/>
        <v>144.63380270744054</v>
      </c>
      <c r="G438" s="154">
        <f t="shared" si="27"/>
        <v>499.77365913891384</v>
      </c>
    </row>
    <row r="439" spans="1:7" s="111" customFormat="1" ht="46.8" x14ac:dyDescent="0.3">
      <c r="A439" s="115" t="s">
        <v>920</v>
      </c>
      <c r="B439" s="116" t="s">
        <v>921</v>
      </c>
      <c r="C439" s="112">
        <v>-4625.7</v>
      </c>
      <c r="D439" s="121">
        <v>0</v>
      </c>
      <c r="E439" s="121">
        <v>0</v>
      </c>
      <c r="F439" s="114"/>
      <c r="G439" s="154">
        <f t="shared" si="27"/>
        <v>0</v>
      </c>
    </row>
    <row r="440" spans="1:7" s="111" customFormat="1" ht="33" customHeight="1" x14ac:dyDescent="0.3">
      <c r="A440" s="117" t="s">
        <v>922</v>
      </c>
      <c r="B440" s="118" t="s">
        <v>923</v>
      </c>
      <c r="C440" s="112">
        <v>-4946.8900000000003</v>
      </c>
      <c r="D440" s="121">
        <v>0</v>
      </c>
      <c r="E440" s="121">
        <v>0</v>
      </c>
      <c r="F440" s="114"/>
      <c r="G440" s="154">
        <f t="shared" si="27"/>
        <v>0</v>
      </c>
    </row>
    <row r="441" spans="1:7" s="111" customFormat="1" ht="31.2" x14ac:dyDescent="0.3">
      <c r="A441" s="117" t="s">
        <v>924</v>
      </c>
      <c r="B441" s="118" t="s">
        <v>925</v>
      </c>
      <c r="C441" s="112">
        <v>-33044.21</v>
      </c>
      <c r="D441" s="121">
        <v>0</v>
      </c>
      <c r="E441" s="121">
        <v>0</v>
      </c>
      <c r="F441" s="114"/>
      <c r="G441" s="154">
        <f t="shared" si="27"/>
        <v>0</v>
      </c>
    </row>
    <row r="442" spans="1:7" s="111" customFormat="1" ht="31.2" x14ac:dyDescent="0.3">
      <c r="A442" s="117" t="s">
        <v>926</v>
      </c>
      <c r="B442" s="118" t="s">
        <v>927</v>
      </c>
      <c r="C442" s="112">
        <v>-2519.08</v>
      </c>
      <c r="D442" s="121">
        <v>0</v>
      </c>
      <c r="E442" s="121">
        <v>0</v>
      </c>
      <c r="F442" s="114"/>
      <c r="G442" s="154">
        <f t="shared" si="27"/>
        <v>0</v>
      </c>
    </row>
    <row r="443" spans="1:7" s="111" customFormat="1" ht="46.8" x14ac:dyDescent="0.3">
      <c r="A443" s="117" t="s">
        <v>928</v>
      </c>
      <c r="B443" s="118" t="s">
        <v>929</v>
      </c>
      <c r="C443" s="112">
        <v>-114725.35</v>
      </c>
      <c r="D443" s="121">
        <v>0</v>
      </c>
      <c r="E443" s="121">
        <v>0</v>
      </c>
      <c r="F443" s="114"/>
      <c r="G443" s="154">
        <f t="shared" si="27"/>
        <v>0</v>
      </c>
    </row>
    <row r="444" spans="1:7" s="111" customFormat="1" ht="46.8" x14ac:dyDescent="0.3">
      <c r="A444" s="117" t="s">
        <v>930</v>
      </c>
      <c r="B444" s="118" t="s">
        <v>931</v>
      </c>
      <c r="C444" s="112">
        <v>-140732.81</v>
      </c>
      <c r="D444" s="121">
        <v>0</v>
      </c>
      <c r="E444" s="121">
        <v>0</v>
      </c>
      <c r="F444" s="114"/>
      <c r="G444" s="154">
        <f t="shared" si="27"/>
        <v>0</v>
      </c>
    </row>
    <row r="445" spans="1:7" s="111" customFormat="1" ht="32.4" customHeight="1" x14ac:dyDescent="0.3">
      <c r="A445" s="119" t="s">
        <v>932</v>
      </c>
      <c r="B445" s="122" t="s">
        <v>933</v>
      </c>
      <c r="C445" s="112">
        <v>-94785.37</v>
      </c>
      <c r="D445" s="121">
        <v>0</v>
      </c>
      <c r="E445" s="121">
        <v>0</v>
      </c>
      <c r="F445" s="114"/>
      <c r="G445" s="154">
        <f t="shared" si="27"/>
        <v>0</v>
      </c>
    </row>
    <row r="446" spans="1:7" ht="62.4" x14ac:dyDescent="0.3">
      <c r="A446" s="2" t="s">
        <v>838</v>
      </c>
      <c r="B446" s="15" t="s">
        <v>839</v>
      </c>
      <c r="C446" s="14">
        <v>0</v>
      </c>
      <c r="D446" s="14">
        <v>0</v>
      </c>
      <c r="E446" s="14">
        <v>-460000</v>
      </c>
      <c r="F446" s="17"/>
      <c r="G446" s="154"/>
    </row>
    <row r="447" spans="1:7" s="120" customFormat="1" ht="37.200000000000003" customHeight="1" x14ac:dyDescent="0.3">
      <c r="A447" s="124" t="s">
        <v>934</v>
      </c>
      <c r="B447" s="127" t="s">
        <v>935</v>
      </c>
      <c r="C447" s="121">
        <v>-318870.3</v>
      </c>
      <c r="D447" s="126">
        <v>0</v>
      </c>
      <c r="E447" s="126">
        <v>0</v>
      </c>
      <c r="F447" s="123"/>
      <c r="G447" s="154">
        <f t="shared" si="27"/>
        <v>0</v>
      </c>
    </row>
    <row r="448" spans="1:7" ht="68.400000000000006" customHeight="1" x14ac:dyDescent="0.3">
      <c r="A448" s="2" t="s">
        <v>691</v>
      </c>
      <c r="B448" s="15" t="s">
        <v>690</v>
      </c>
      <c r="C448" s="14">
        <v>-83578.86</v>
      </c>
      <c r="D448" s="14">
        <v>-106641.55</v>
      </c>
      <c r="E448" s="14">
        <v>-192271.38</v>
      </c>
      <c r="F448" s="17">
        <f t="shared" si="26"/>
        <v>180.29687302932112</v>
      </c>
      <c r="G448" s="154">
        <f t="shared" si="27"/>
        <v>230.04786138504403</v>
      </c>
    </row>
    <row r="449" spans="1:7" ht="62.4" x14ac:dyDescent="0.3">
      <c r="A449" s="2" t="s">
        <v>840</v>
      </c>
      <c r="B449" s="15" t="s">
        <v>841</v>
      </c>
      <c r="C449" s="14">
        <v>0</v>
      </c>
      <c r="D449" s="14">
        <v>-73695139.569999993</v>
      </c>
      <c r="E449" s="14">
        <v>-73695139.569999993</v>
      </c>
      <c r="F449" s="17">
        <f t="shared" si="26"/>
        <v>100</v>
      </c>
      <c r="G449" s="154"/>
    </row>
    <row r="450" spans="1:7" ht="62.4" x14ac:dyDescent="0.3">
      <c r="A450" s="2" t="s">
        <v>842</v>
      </c>
      <c r="B450" s="15" t="s">
        <v>843</v>
      </c>
      <c r="C450" s="14">
        <v>0</v>
      </c>
      <c r="D450" s="14">
        <v>0</v>
      </c>
      <c r="E450" s="14">
        <v>-2984.85</v>
      </c>
      <c r="F450" s="17"/>
      <c r="G450" s="154"/>
    </row>
    <row r="451" spans="1:7" ht="54" customHeight="1" x14ac:dyDescent="0.3">
      <c r="A451" s="2" t="s">
        <v>694</v>
      </c>
      <c r="B451" s="15" t="s">
        <v>692</v>
      </c>
      <c r="C451" s="14">
        <v>-127.05</v>
      </c>
      <c r="D451" s="14">
        <v>0</v>
      </c>
      <c r="E451" s="14">
        <v>-911.85</v>
      </c>
      <c r="F451" s="17"/>
      <c r="G451" s="154">
        <f t="shared" si="27"/>
        <v>717.70956316410866</v>
      </c>
    </row>
    <row r="452" spans="1:7" ht="31.2" x14ac:dyDescent="0.3">
      <c r="A452" s="2" t="s">
        <v>718</v>
      </c>
      <c r="B452" s="15" t="s">
        <v>719</v>
      </c>
      <c r="C452" s="14">
        <v>0</v>
      </c>
      <c r="D452" s="14">
        <v>0</v>
      </c>
      <c r="E452" s="14">
        <v>-2970000</v>
      </c>
      <c r="F452" s="17"/>
      <c r="G452" s="154"/>
    </row>
    <row r="453" spans="1:7" ht="31.2" x14ac:dyDescent="0.3">
      <c r="A453" s="2" t="s">
        <v>844</v>
      </c>
      <c r="B453" s="15" t="s">
        <v>845</v>
      </c>
      <c r="C453" s="14">
        <v>0</v>
      </c>
      <c r="D453" s="14">
        <v>-36766.11</v>
      </c>
      <c r="E453" s="14">
        <v>-36766.11</v>
      </c>
      <c r="F453" s="17"/>
      <c r="G453" s="154"/>
    </row>
    <row r="454" spans="1:7" s="125" customFormat="1" ht="53.4" customHeight="1" x14ac:dyDescent="0.3">
      <c r="A454" s="129" t="s">
        <v>936</v>
      </c>
      <c r="B454" s="132" t="s">
        <v>937</v>
      </c>
      <c r="C454" s="126">
        <v>-4600000</v>
      </c>
      <c r="D454" s="126">
        <v>0</v>
      </c>
      <c r="E454" s="126">
        <v>0</v>
      </c>
      <c r="F454" s="128"/>
      <c r="G454" s="154">
        <f t="shared" ref="G453:G477" si="29">E454/C454*100</f>
        <v>0</v>
      </c>
    </row>
    <row r="455" spans="1:7" ht="52.2" customHeight="1" x14ac:dyDescent="0.3">
      <c r="A455" s="2" t="s">
        <v>710</v>
      </c>
      <c r="B455" s="15" t="s">
        <v>693</v>
      </c>
      <c r="C455" s="14">
        <v>-569158.29</v>
      </c>
      <c r="D455" s="14">
        <v>0</v>
      </c>
      <c r="E455" s="14">
        <v>-267131.19</v>
      </c>
      <c r="F455" s="17"/>
      <c r="G455" s="154">
        <f t="shared" si="29"/>
        <v>46.934428381953289</v>
      </c>
    </row>
    <row r="456" spans="1:7" ht="62.4" x14ac:dyDescent="0.3">
      <c r="A456" s="2" t="s">
        <v>846</v>
      </c>
      <c r="B456" s="15" t="s">
        <v>847</v>
      </c>
      <c r="C456" s="14">
        <v>0</v>
      </c>
      <c r="D456" s="14">
        <v>0</v>
      </c>
      <c r="E456" s="14">
        <v>-928435.86</v>
      </c>
      <c r="F456" s="17"/>
      <c r="G456" s="154"/>
    </row>
    <row r="457" spans="1:7" s="130" customFormat="1" ht="46.8" x14ac:dyDescent="0.3">
      <c r="A457" s="134" t="s">
        <v>938</v>
      </c>
      <c r="B457" s="137" t="s">
        <v>939</v>
      </c>
      <c r="C457" s="131">
        <v>-1800110.64</v>
      </c>
      <c r="D457" s="131">
        <v>0</v>
      </c>
      <c r="E457" s="131">
        <v>0</v>
      </c>
      <c r="F457" s="133"/>
      <c r="G457" s="154">
        <f t="shared" si="29"/>
        <v>0</v>
      </c>
    </row>
    <row r="458" spans="1:7" ht="31.2" x14ac:dyDescent="0.3">
      <c r="A458" s="2" t="s">
        <v>695</v>
      </c>
      <c r="B458" s="15" t="s">
        <v>848</v>
      </c>
      <c r="C458" s="14">
        <v>-2998236.03</v>
      </c>
      <c r="D458" s="14">
        <v>-70272.789999999994</v>
      </c>
      <c r="E458" s="14">
        <v>-70272.789999999994</v>
      </c>
      <c r="F458" s="17">
        <f t="shared" si="26"/>
        <v>100</v>
      </c>
      <c r="G458" s="154">
        <f t="shared" si="29"/>
        <v>2.3438044669218385</v>
      </c>
    </row>
    <row r="459" spans="1:7" ht="31.2" x14ac:dyDescent="0.3">
      <c r="A459" s="2" t="s">
        <v>465</v>
      </c>
      <c r="B459" s="3" t="s">
        <v>466</v>
      </c>
      <c r="C459" s="14">
        <v>-11962.07</v>
      </c>
      <c r="D459" s="14">
        <v>0</v>
      </c>
      <c r="E459" s="14">
        <v>-11726.87</v>
      </c>
      <c r="F459" s="17"/>
      <c r="G459" s="154">
        <f t="shared" si="29"/>
        <v>98.033785122474626</v>
      </c>
    </row>
    <row r="460" spans="1:7" ht="54" customHeight="1" x14ac:dyDescent="0.3">
      <c r="A460" s="2" t="s">
        <v>467</v>
      </c>
      <c r="B460" s="3" t="s">
        <v>468</v>
      </c>
      <c r="C460" s="14">
        <v>-759407.66</v>
      </c>
      <c r="D460" s="14">
        <v>-26656.34</v>
      </c>
      <c r="E460" s="14">
        <v>-298198.62</v>
      </c>
      <c r="F460" s="17">
        <f t="shared" si="26"/>
        <v>1118.6780330683057</v>
      </c>
      <c r="G460" s="154">
        <f t="shared" si="29"/>
        <v>39.267265226163239</v>
      </c>
    </row>
    <row r="461" spans="1:7" ht="31.2" x14ac:dyDescent="0.3">
      <c r="A461" s="2" t="s">
        <v>346</v>
      </c>
      <c r="B461" s="3" t="s">
        <v>160</v>
      </c>
      <c r="C461" s="14">
        <v>-592382.37</v>
      </c>
      <c r="D461" s="14">
        <v>-16637.73</v>
      </c>
      <c r="E461" s="14">
        <v>-287049.96000000002</v>
      </c>
      <c r="F461" s="17">
        <f t="shared" ref="F461:F477" si="30">E461/D461*100</f>
        <v>1725.295217556722</v>
      </c>
      <c r="G461" s="154">
        <f t="shared" si="29"/>
        <v>48.456870855221439</v>
      </c>
    </row>
    <row r="462" spans="1:7" s="135" customFormat="1" ht="93.6" x14ac:dyDescent="0.3">
      <c r="A462" s="139" t="s">
        <v>940</v>
      </c>
      <c r="B462" s="140" t="s">
        <v>941</v>
      </c>
      <c r="C462" s="136">
        <v>-75995.460000000006</v>
      </c>
      <c r="D462" s="136">
        <v>0</v>
      </c>
      <c r="E462" s="136">
        <v>0</v>
      </c>
      <c r="F462" s="138"/>
      <c r="G462" s="154">
        <f t="shared" si="29"/>
        <v>0</v>
      </c>
    </row>
    <row r="463" spans="1:7" ht="62.4" x14ac:dyDescent="0.3">
      <c r="A463" s="2" t="s">
        <v>347</v>
      </c>
      <c r="B463" s="3" t="s">
        <v>149</v>
      </c>
      <c r="C463" s="14">
        <v>-2077938.47</v>
      </c>
      <c r="D463" s="14">
        <v>-35018.15</v>
      </c>
      <c r="E463" s="14">
        <v>-674602.99</v>
      </c>
      <c r="F463" s="17">
        <f>E463/D463*100</f>
        <v>1926.4381185185396</v>
      </c>
      <c r="G463" s="154">
        <f t="shared" si="29"/>
        <v>32.465012787409435</v>
      </c>
    </row>
    <row r="464" spans="1:7" ht="109.2" x14ac:dyDescent="0.3">
      <c r="A464" s="2" t="s">
        <v>469</v>
      </c>
      <c r="B464" s="3" t="s">
        <v>480</v>
      </c>
      <c r="C464" s="14">
        <v>-230680.92</v>
      </c>
      <c r="D464" s="14">
        <v>-100</v>
      </c>
      <c r="E464" s="14">
        <v>-2200</v>
      </c>
      <c r="F464" s="17">
        <f>E464/D464*100</f>
        <v>2200</v>
      </c>
      <c r="G464" s="154">
        <f t="shared" si="29"/>
        <v>0.95369829459670963</v>
      </c>
    </row>
    <row r="465" spans="1:7" ht="62.4" x14ac:dyDescent="0.3">
      <c r="A465" s="2" t="s">
        <v>611</v>
      </c>
      <c r="B465" s="3" t="s">
        <v>609</v>
      </c>
      <c r="C465" s="14">
        <v>-1.68</v>
      </c>
      <c r="D465" s="14">
        <v>0</v>
      </c>
      <c r="E465" s="14">
        <v>-1433.32</v>
      </c>
      <c r="F465" s="17"/>
      <c r="G465" s="154">
        <f t="shared" si="29"/>
        <v>85316.666666666657</v>
      </c>
    </row>
    <row r="466" spans="1:7" ht="62.4" x14ac:dyDescent="0.3">
      <c r="A466" s="2" t="s">
        <v>612</v>
      </c>
      <c r="B466" s="3" t="s">
        <v>610</v>
      </c>
      <c r="C466" s="14">
        <v>-1413.23</v>
      </c>
      <c r="D466" s="14">
        <v>0</v>
      </c>
      <c r="E466" s="14">
        <v>-705.3</v>
      </c>
      <c r="F466" s="17"/>
      <c r="G466" s="154">
        <f t="shared" si="29"/>
        <v>49.906950744040245</v>
      </c>
    </row>
    <row r="467" spans="1:7" s="141" customFormat="1" ht="67.8" customHeight="1" x14ac:dyDescent="0.3">
      <c r="A467" s="144" t="s">
        <v>942</v>
      </c>
      <c r="B467" s="145" t="s">
        <v>943</v>
      </c>
      <c r="C467" s="142">
        <v>-1512.36</v>
      </c>
      <c r="D467" s="149">
        <v>0</v>
      </c>
      <c r="E467" s="149">
        <v>0</v>
      </c>
      <c r="F467" s="143"/>
      <c r="G467" s="154">
        <f t="shared" si="29"/>
        <v>0</v>
      </c>
    </row>
    <row r="468" spans="1:7" s="141" customFormat="1" ht="54.6" customHeight="1" x14ac:dyDescent="0.3">
      <c r="A468" s="146" t="s">
        <v>944</v>
      </c>
      <c r="B468" s="147" t="s">
        <v>945</v>
      </c>
      <c r="C468" s="142">
        <v>-2970000</v>
      </c>
      <c r="D468" s="149">
        <v>0</v>
      </c>
      <c r="E468" s="149">
        <v>0</v>
      </c>
      <c r="F468" s="143"/>
      <c r="G468" s="154">
        <f t="shared" si="29"/>
        <v>0</v>
      </c>
    </row>
    <row r="469" spans="1:7" ht="93.6" x14ac:dyDescent="0.3">
      <c r="A469" s="2" t="s">
        <v>849</v>
      </c>
      <c r="B469" s="3" t="s">
        <v>850</v>
      </c>
      <c r="C469" s="14">
        <v>0</v>
      </c>
      <c r="D469" s="14">
        <v>0</v>
      </c>
      <c r="E469" s="14">
        <v>-329425.46999999997</v>
      </c>
      <c r="F469" s="17"/>
      <c r="G469" s="154"/>
    </row>
    <row r="470" spans="1:7" ht="145.80000000000001" customHeight="1" x14ac:dyDescent="0.3">
      <c r="A470" s="2" t="s">
        <v>851</v>
      </c>
      <c r="B470" s="3" t="s">
        <v>852</v>
      </c>
      <c r="C470" s="14">
        <v>0</v>
      </c>
      <c r="D470" s="14">
        <v>0</v>
      </c>
      <c r="E470" s="14">
        <v>-2405129.77</v>
      </c>
      <c r="F470" s="17"/>
      <c r="G470" s="154"/>
    </row>
    <row r="471" spans="1:7" ht="124.8" x14ac:dyDescent="0.3">
      <c r="A471" s="2" t="s">
        <v>853</v>
      </c>
      <c r="B471" s="3" t="s">
        <v>854</v>
      </c>
      <c r="C471" s="14">
        <v>0</v>
      </c>
      <c r="D471" s="14">
        <v>-99358.38</v>
      </c>
      <c r="E471" s="14">
        <v>-99358.38</v>
      </c>
      <c r="F471" s="17">
        <f>E471/D471*100</f>
        <v>100</v>
      </c>
      <c r="G471" s="154"/>
    </row>
    <row r="472" spans="1:7" ht="142.80000000000001" customHeight="1" x14ac:dyDescent="0.3">
      <c r="A472" s="2" t="s">
        <v>855</v>
      </c>
      <c r="B472" s="156" t="s">
        <v>856</v>
      </c>
      <c r="C472" s="14">
        <v>0</v>
      </c>
      <c r="D472" s="14">
        <v>0</v>
      </c>
      <c r="E472" s="14">
        <v>-24248791.989999998</v>
      </c>
      <c r="F472" s="17"/>
      <c r="G472" s="154"/>
    </row>
    <row r="473" spans="1:7" s="148" customFormat="1" ht="97.8" customHeight="1" x14ac:dyDescent="0.3">
      <c r="A473" s="151" t="s">
        <v>946</v>
      </c>
      <c r="B473" s="152" t="s">
        <v>947</v>
      </c>
      <c r="C473" s="149">
        <v>-845125.07</v>
      </c>
      <c r="D473" s="153">
        <v>0</v>
      </c>
      <c r="E473" s="153">
        <v>0</v>
      </c>
      <c r="F473" s="150"/>
      <c r="G473" s="154">
        <f t="shared" si="29"/>
        <v>0</v>
      </c>
    </row>
    <row r="474" spans="1:7" s="148" customFormat="1" ht="143.4" customHeight="1" x14ac:dyDescent="0.3">
      <c r="A474" s="151" t="s">
        <v>948</v>
      </c>
      <c r="B474" s="152" t="s">
        <v>949</v>
      </c>
      <c r="C474" s="149">
        <v>-69350.850000000006</v>
      </c>
      <c r="D474" s="153">
        <v>0</v>
      </c>
      <c r="E474" s="153">
        <v>0</v>
      </c>
      <c r="F474" s="150"/>
      <c r="G474" s="154">
        <f t="shared" si="29"/>
        <v>0</v>
      </c>
    </row>
    <row r="475" spans="1:7" s="148" customFormat="1" ht="84" customHeight="1" x14ac:dyDescent="0.3">
      <c r="A475" s="151" t="s">
        <v>950</v>
      </c>
      <c r="B475" s="152" t="s">
        <v>951</v>
      </c>
      <c r="C475" s="149">
        <v>-16423.55</v>
      </c>
      <c r="D475" s="153">
        <v>0</v>
      </c>
      <c r="E475" s="153">
        <v>0</v>
      </c>
      <c r="F475" s="150"/>
      <c r="G475" s="154">
        <f t="shared" si="29"/>
        <v>0</v>
      </c>
    </row>
    <row r="476" spans="1:7" ht="46.8" x14ac:dyDescent="0.3">
      <c r="A476" s="2" t="s">
        <v>470</v>
      </c>
      <c r="B476" s="15" t="s">
        <v>471</v>
      </c>
      <c r="C476" s="14">
        <v>-3022902.14</v>
      </c>
      <c r="D476" s="14">
        <v>0</v>
      </c>
      <c r="E476" s="14">
        <v>-171717.04</v>
      </c>
      <c r="F476" s="17"/>
      <c r="G476" s="154">
        <f t="shared" si="29"/>
        <v>5.6805358575054639</v>
      </c>
    </row>
    <row r="477" spans="1:7" ht="20.25" customHeight="1" x14ac:dyDescent="0.3">
      <c r="A477" s="22" t="s">
        <v>35</v>
      </c>
      <c r="B477" s="23"/>
      <c r="C477" s="13">
        <f>C4+C223</f>
        <v>14119854606.029999</v>
      </c>
      <c r="D477" s="13">
        <f>D4+D223</f>
        <v>79677973764.669998</v>
      </c>
      <c r="E477" s="13">
        <f>E4+E223</f>
        <v>17312348943.810001</v>
      </c>
      <c r="F477" s="18">
        <f t="shared" si="30"/>
        <v>21.727898095077396</v>
      </c>
      <c r="G477" s="155">
        <f t="shared" si="29"/>
        <v>122.60996608574584</v>
      </c>
    </row>
    <row r="480" spans="1:7" x14ac:dyDescent="0.3">
      <c r="E480" s="9"/>
    </row>
    <row r="481" spans="2:6" x14ac:dyDescent="0.3">
      <c r="B481" s="11"/>
      <c r="C481" s="11"/>
      <c r="E481" s="6"/>
      <c r="F481" s="6"/>
    </row>
    <row r="485" spans="2:6" x14ac:dyDescent="0.3">
      <c r="B485" s="12"/>
      <c r="C485" s="12"/>
      <c r="D485" s="5"/>
    </row>
    <row r="486" spans="2:6" x14ac:dyDescent="0.3">
      <c r="B486" s="12"/>
      <c r="C486" s="12"/>
      <c r="D486" s="5"/>
    </row>
  </sheetData>
  <mergeCells count="3">
    <mergeCell ref="A477:B477"/>
    <mergeCell ref="A1:G1"/>
    <mergeCell ref="A2:G2"/>
  </mergeCells>
  <pageMargins left="0.31496062992125984" right="0.31496062992125984" top="0.31496062992125984" bottom="0.27559055118110237" header="0.15748031496062992" footer="0.15748031496062992"/>
  <pageSetup paperSize="9" scale="71"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2022-04-28T07:18:34Z</cp:lastPrinted>
  <dcterms:created xsi:type="dcterms:W3CDTF">2018-12-25T15:55:39Z</dcterms:created>
  <dcterms:modified xsi:type="dcterms:W3CDTF">2022-04-28T07:25:32Z</dcterms:modified>
</cp:coreProperties>
</file>